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drawings/drawing6.xml" ContentType="application/vnd.openxmlformats-officedocument.drawing+xml"/>
  <Override PartName="/xl/comments5.xml" ContentType="application/vnd.openxmlformats-officedocument.spreadsheetml.comments+xml"/>
  <Override PartName="/xl/drawings/drawing7.xml" ContentType="application/vnd.openxmlformats-officedocument.drawing+xml"/>
  <Override PartName="/xl/comments6.xml" ContentType="application/vnd.openxmlformats-officedocument.spreadsheetml.comments+xml"/>
  <Override PartName="/xl/drawings/drawing8.xml" ContentType="application/vnd.openxmlformats-officedocument.drawing+xml"/>
  <Override PartName="/xl/comments7.xml" ContentType="application/vnd.openxmlformats-officedocument.spreadsheetml.comments+xml"/>
  <Override PartName="/xl/drawings/drawing9.xml" ContentType="application/vnd.openxmlformats-officedocument.drawing+xml"/>
  <Override PartName="/xl/comments8.xml" ContentType="application/vnd.openxmlformats-officedocument.spreadsheetml.comments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wilhiam.silva\Downloads\"/>
    </mc:Choice>
  </mc:AlternateContent>
  <xr:revisionPtr revIDLastSave="0" documentId="13_ncr:1_{690C4272-BD57-4625-A862-A4C89109D5CA}" xr6:coauthVersionLast="47" xr6:coauthVersionMax="47" xr10:uidLastSave="{00000000-0000-0000-0000-000000000000}"/>
  <bookViews>
    <workbookView xWindow="28680" yWindow="-120" windowWidth="24240" windowHeight="13020" tabRatio="676" firstSheet="1" activeTab="3" xr2:uid="{00000000-000D-0000-FFFF-FFFF00000000}"/>
  </bookViews>
  <sheets>
    <sheet name="Informações e Resumo" sheetId="5" r:id="rId1"/>
    <sheet name="Aulas" sheetId="1" r:id="rId2"/>
    <sheet name="Projetos de Ensino" sheetId="15" r:id="rId3"/>
    <sheet name="Orientações" sheetId="7" r:id="rId4"/>
    <sheet name="Pesquisa" sheetId="2" r:id="rId5"/>
    <sheet name="Extensão" sheetId="3" r:id="rId6"/>
    <sheet name="Gestão" sheetId="4" r:id="rId7"/>
    <sheet name="Outras" sheetId="9" r:id="rId8"/>
    <sheet name="Afastamentos" sheetId="11" r:id="rId9"/>
    <sheet name="Auxiliar" sheetId="6" state="hidden" r:id="rId10"/>
    <sheet name="Remuneradas" sheetId="13" r:id="rId11"/>
    <sheet name="Observações" sheetId="16" r:id="rId12"/>
    <sheet name="Compilado" sheetId="14" r:id="rId13"/>
  </sheets>
  <definedNames>
    <definedName name="Afastamentos">Auxiliar!$H$14:$H$30</definedName>
    <definedName name="_xlnm.Print_Area" localSheetId="12">Compilado!$A$1:$O$148</definedName>
    <definedName name="_xlnm.Print_Area" localSheetId="0">'Informações e Resumo'!$A$1:$I$38</definedName>
    <definedName name="Cargo">Auxiliar!$A$1:$A$12</definedName>
    <definedName name="Cargos">Auxiliar!$A$1:$A$12</definedName>
    <definedName name="Disciplinas">Auxiliar!$E$26:$E$32</definedName>
    <definedName name="Gestão">Auxiliar!$A$2:$A$16</definedName>
    <definedName name="Gestão_cargos">Auxiliar!$A$4:$A$12</definedName>
    <definedName name="Orientação_Tipo">Auxiliar!$E$2:$E$21</definedName>
    <definedName name="Orientações">Auxiliar!$E$2:$E$20</definedName>
    <definedName name="Regimes">Auxiliar!$E$35:$E$37</definedName>
    <definedName name="_xlnm.Print_Titles" localSheetId="12">Compilado!$1:$9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3" i="7" l="1"/>
  <c r="G14" i="7"/>
  <c r="G15" i="7"/>
  <c r="G16" i="7"/>
  <c r="G17" i="7"/>
  <c r="G18" i="7"/>
  <c r="G19" i="7"/>
  <c r="G20" i="7"/>
  <c r="G21" i="7"/>
  <c r="G22" i="7"/>
  <c r="G23" i="7"/>
  <c r="G24" i="7"/>
  <c r="G25" i="7"/>
  <c r="G26" i="7"/>
  <c r="G27" i="7"/>
  <c r="G28" i="7"/>
  <c r="G29" i="7"/>
  <c r="G30" i="7"/>
  <c r="G31" i="7"/>
  <c r="G32" i="7"/>
  <c r="G33" i="7"/>
  <c r="G34" i="7"/>
  <c r="G35" i="7"/>
  <c r="G36" i="7"/>
  <c r="G37" i="7"/>
  <c r="G38" i="7"/>
  <c r="G39" i="7"/>
  <c r="G40" i="7"/>
  <c r="G41" i="7"/>
  <c r="G42" i="7"/>
  <c r="G43" i="7"/>
  <c r="G44" i="7"/>
  <c r="G45" i="7"/>
  <c r="G46" i="7"/>
  <c r="E13" i="7"/>
  <c r="E14" i="7"/>
  <c r="E15" i="7"/>
  <c r="E16" i="7"/>
  <c r="E17" i="7"/>
  <c r="E18" i="7"/>
  <c r="E19" i="7"/>
  <c r="E20" i="7"/>
  <c r="E21" i="7"/>
  <c r="E22" i="7"/>
  <c r="E23" i="7"/>
  <c r="E24" i="7"/>
  <c r="E25" i="7"/>
  <c r="E26" i="7"/>
  <c r="E27" i="7"/>
  <c r="E28" i="7"/>
  <c r="E29" i="7"/>
  <c r="E30" i="7"/>
  <c r="E31" i="7"/>
  <c r="E32" i="7"/>
  <c r="E33" i="7"/>
  <c r="E34" i="7"/>
  <c r="E35" i="7"/>
  <c r="E36" i="7"/>
  <c r="E37" i="7"/>
  <c r="E38" i="7"/>
  <c r="E39" i="7"/>
  <c r="E40" i="7"/>
  <c r="E41" i="7"/>
  <c r="E42" i="7"/>
  <c r="E43" i="7"/>
  <c r="E44" i="7"/>
  <c r="E45" i="7"/>
  <c r="E46" i="7"/>
  <c r="E13" i="2" l="1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F18" i="2"/>
  <c r="F13" i="2"/>
  <c r="F14" i="2"/>
  <c r="F15" i="2"/>
  <c r="F12" i="2"/>
  <c r="F16" i="2"/>
  <c r="F17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H13" i="7"/>
  <c r="H14" i="7"/>
  <c r="H15" i="7"/>
  <c r="H16" i="7"/>
  <c r="H17" i="7"/>
  <c r="H18" i="7"/>
  <c r="H19" i="7"/>
  <c r="H20" i="7"/>
  <c r="H21" i="7"/>
  <c r="H22" i="7"/>
  <c r="H23" i="7"/>
  <c r="H24" i="7"/>
  <c r="H25" i="7"/>
  <c r="H26" i="7"/>
  <c r="H27" i="7"/>
  <c r="H28" i="7"/>
  <c r="H29" i="7"/>
  <c r="H30" i="7"/>
  <c r="H31" i="7"/>
  <c r="H32" i="7"/>
  <c r="H33" i="7"/>
  <c r="H34" i="7"/>
  <c r="H35" i="7"/>
  <c r="H36" i="7"/>
  <c r="H37" i="7"/>
  <c r="H38" i="7"/>
  <c r="H39" i="7"/>
  <c r="H40" i="7"/>
  <c r="H41" i="7"/>
  <c r="H42" i="7"/>
  <c r="H43" i="7"/>
  <c r="H44" i="7"/>
  <c r="H45" i="7"/>
  <c r="H46" i="7"/>
  <c r="E5" i="14"/>
  <c r="H148" i="14" l="1"/>
  <c r="A124" i="14"/>
  <c r="H37" i="14"/>
  <c r="H65" i="14"/>
  <c r="H93" i="14"/>
  <c r="C15" i="11" l="1"/>
  <c r="C14" i="11"/>
  <c r="C13" i="11"/>
  <c r="Z16" i="1" l="1"/>
  <c r="J16" i="1" l="1"/>
  <c r="L16" i="1"/>
  <c r="M16" i="1"/>
  <c r="O16" i="1"/>
  <c r="J17" i="1"/>
  <c r="L17" i="1"/>
  <c r="M17" i="1"/>
  <c r="O17" i="1"/>
  <c r="J18" i="1"/>
  <c r="L18" i="1"/>
  <c r="M18" i="1"/>
  <c r="O18" i="1"/>
  <c r="J19" i="1"/>
  <c r="L19" i="1"/>
  <c r="M19" i="1"/>
  <c r="O19" i="1"/>
  <c r="J20" i="1"/>
  <c r="L20" i="1"/>
  <c r="M20" i="1"/>
  <c r="O20" i="1"/>
  <c r="J21" i="1"/>
  <c r="L21" i="1"/>
  <c r="M21" i="1"/>
  <c r="O21" i="1"/>
  <c r="J22" i="1"/>
  <c r="L22" i="1"/>
  <c r="M22" i="1"/>
  <c r="O22" i="1"/>
  <c r="J23" i="1"/>
  <c r="L23" i="1"/>
  <c r="M23" i="1"/>
  <c r="O23" i="1"/>
  <c r="J24" i="1"/>
  <c r="L24" i="1"/>
  <c r="M24" i="1"/>
  <c r="O24" i="1"/>
  <c r="H20" i="4" l="1"/>
  <c r="H19" i="4"/>
  <c r="H17" i="4"/>
  <c r="B22" i="4"/>
  <c r="B21" i="4"/>
  <c r="B20" i="4"/>
  <c r="B19" i="4"/>
  <c r="B18" i="4"/>
  <c r="B17" i="4"/>
  <c r="B16" i="4"/>
  <c r="B15" i="4"/>
  <c r="B14" i="4"/>
  <c r="B13" i="4"/>
  <c r="A102" i="14" l="1"/>
  <c r="A101" i="14"/>
  <c r="A100" i="14"/>
  <c r="A99" i="14"/>
  <c r="A98" i="14"/>
  <c r="A114" i="14" l="1"/>
  <c r="G114" i="14"/>
  <c r="H114" i="14"/>
  <c r="A115" i="14"/>
  <c r="H115" i="14"/>
  <c r="A116" i="14"/>
  <c r="H116" i="14"/>
  <c r="A117" i="14"/>
  <c r="H117" i="14"/>
  <c r="A118" i="14"/>
  <c r="H118" i="14"/>
  <c r="B19" i="5" l="1"/>
  <c r="F19" i="15"/>
  <c r="E19" i="15"/>
  <c r="C19" i="15"/>
  <c r="F18" i="15"/>
  <c r="E18" i="15"/>
  <c r="C18" i="15"/>
  <c r="F17" i="15"/>
  <c r="E17" i="15"/>
  <c r="C17" i="15"/>
  <c r="F16" i="15"/>
  <c r="P102" i="14" s="1"/>
  <c r="E16" i="15"/>
  <c r="C16" i="15"/>
  <c r="F15" i="15"/>
  <c r="P101" i="14" s="1"/>
  <c r="N101" i="14" s="1"/>
  <c r="E15" i="15"/>
  <c r="C15" i="15"/>
  <c r="F14" i="15"/>
  <c r="P100" i="14" s="1"/>
  <c r="N100" i="14" s="1"/>
  <c r="E14" i="15"/>
  <c r="C14" i="15"/>
  <c r="F13" i="15"/>
  <c r="P99" i="14" s="1"/>
  <c r="N99" i="14" s="1"/>
  <c r="E13" i="15"/>
  <c r="C13" i="15"/>
  <c r="F12" i="15"/>
  <c r="P98" i="14" s="1"/>
  <c r="N98" i="14" s="1"/>
  <c r="E12" i="15"/>
  <c r="C12" i="15"/>
  <c r="K9" i="15"/>
  <c r="D20" i="5" l="1"/>
  <c r="D19" i="5" s="1"/>
  <c r="B8" i="15"/>
  <c r="F8" i="15" s="1"/>
  <c r="C8" i="15" l="1"/>
  <c r="D95" i="14" s="1"/>
  <c r="B35" i="5"/>
  <c r="G24" i="1"/>
  <c r="G23" i="1"/>
  <c r="G22" i="1"/>
  <c r="G21" i="1"/>
  <c r="G20" i="1"/>
  <c r="G19" i="1"/>
  <c r="G18" i="1"/>
  <c r="G17" i="1"/>
  <c r="G16" i="1"/>
  <c r="G15" i="1"/>
  <c r="H121" i="14"/>
  <c r="B17" i="5" l="1"/>
  <c r="B16" i="5" s="1"/>
  <c r="D35" i="14"/>
  <c r="D34" i="14"/>
  <c r="D33" i="14"/>
  <c r="D32" i="14"/>
  <c r="D31" i="14"/>
  <c r="D30" i="14"/>
  <c r="D29" i="14"/>
  <c r="D28" i="14"/>
  <c r="H24" i="1" l="1"/>
  <c r="H23" i="1"/>
  <c r="H22" i="1"/>
  <c r="H21" i="1"/>
  <c r="H20" i="1"/>
  <c r="H19" i="1"/>
  <c r="H18" i="1"/>
  <c r="N18" i="1" s="1"/>
  <c r="H17" i="1"/>
  <c r="N17" i="1" s="1"/>
  <c r="H16" i="1"/>
  <c r="N16" i="1" s="1"/>
  <c r="H15" i="1"/>
  <c r="X19" i="1" l="1"/>
  <c r="N19" i="1"/>
  <c r="X23" i="1"/>
  <c r="N23" i="1"/>
  <c r="X20" i="1"/>
  <c r="N20" i="1"/>
  <c r="X24" i="1"/>
  <c r="N24" i="1"/>
  <c r="X21" i="1"/>
  <c r="N21" i="1"/>
  <c r="X22" i="1"/>
  <c r="N22" i="1"/>
  <c r="A109" i="14"/>
  <c r="A108" i="14"/>
  <c r="A107" i="14"/>
  <c r="A91" i="14"/>
  <c r="A90" i="14"/>
  <c r="A89" i="14"/>
  <c r="A88" i="14"/>
  <c r="A87" i="14"/>
  <c r="A86" i="14"/>
  <c r="A85" i="14"/>
  <c r="A84" i="14"/>
  <c r="D79" i="14"/>
  <c r="D78" i="14"/>
  <c r="D77" i="14"/>
  <c r="D76" i="14"/>
  <c r="D75" i="14"/>
  <c r="D74" i="14"/>
  <c r="D73" i="14"/>
  <c r="D72" i="14"/>
  <c r="D71" i="14"/>
  <c r="D70" i="14"/>
  <c r="A79" i="14"/>
  <c r="A78" i="14"/>
  <c r="A77" i="14"/>
  <c r="A76" i="14"/>
  <c r="A75" i="14"/>
  <c r="A74" i="14"/>
  <c r="A73" i="14"/>
  <c r="A71" i="14"/>
  <c r="A72" i="14"/>
  <c r="A70" i="14"/>
  <c r="A61" i="14"/>
  <c r="A60" i="14"/>
  <c r="A59" i="14"/>
  <c r="A58" i="14"/>
  <c r="A49" i="14"/>
  <c r="A48" i="14"/>
  <c r="A47" i="14"/>
  <c r="A46" i="14"/>
  <c r="A57" i="14"/>
  <c r="A56" i="14"/>
  <c r="A55" i="14"/>
  <c r="A54" i="14"/>
  <c r="A45" i="14"/>
  <c r="A44" i="14"/>
  <c r="A43" i="14"/>
  <c r="A42" i="14"/>
  <c r="I35" i="14"/>
  <c r="I34" i="14"/>
  <c r="I33" i="14"/>
  <c r="I32" i="14"/>
  <c r="I31" i="14"/>
  <c r="I30" i="14"/>
  <c r="I29" i="14"/>
  <c r="I28" i="14"/>
  <c r="A35" i="14"/>
  <c r="A34" i="14"/>
  <c r="A33" i="14"/>
  <c r="A32" i="14"/>
  <c r="A31" i="14"/>
  <c r="A30" i="14"/>
  <c r="A29" i="14"/>
  <c r="A28" i="14"/>
  <c r="E23" i="14" l="1"/>
  <c r="E22" i="14"/>
  <c r="E21" i="14"/>
  <c r="E20" i="14"/>
  <c r="E19" i="14"/>
  <c r="E18" i="14"/>
  <c r="E17" i="14"/>
  <c r="E14" i="14"/>
  <c r="E15" i="14"/>
  <c r="E16" i="14"/>
  <c r="A23" i="14"/>
  <c r="A22" i="14"/>
  <c r="A21" i="14"/>
  <c r="A20" i="14"/>
  <c r="A19" i="14"/>
  <c r="A18" i="14"/>
  <c r="A17" i="14"/>
  <c r="A16" i="14"/>
  <c r="A15" i="14"/>
  <c r="I5" i="14"/>
  <c r="A14" i="14"/>
  <c r="E6" i="14"/>
  <c r="E7" i="14"/>
  <c r="E8" i="14"/>
  <c r="B27" i="5" l="1"/>
  <c r="B23" i="5"/>
  <c r="A43" i="5" l="1"/>
  <c r="J15" i="11"/>
  <c r="J14" i="11"/>
  <c r="J13" i="11"/>
  <c r="J11" i="11" l="1"/>
  <c r="I15" i="11"/>
  <c r="P109" i="14" s="1"/>
  <c r="F109" i="14" s="1"/>
  <c r="H15" i="11"/>
  <c r="F15" i="11"/>
  <c r="I14" i="11"/>
  <c r="P108" i="14" s="1"/>
  <c r="F108" i="14" s="1"/>
  <c r="H14" i="11"/>
  <c r="F14" i="11"/>
  <c r="I13" i="11"/>
  <c r="H13" i="11"/>
  <c r="F13" i="11"/>
  <c r="N9" i="11"/>
  <c r="D44" i="5" l="1"/>
  <c r="D43" i="5" s="1"/>
  <c r="P107" i="14"/>
  <c r="F107" i="14" s="1"/>
  <c r="I9" i="11"/>
  <c r="K9" i="11" s="1"/>
  <c r="F8" i="9"/>
  <c r="J9" i="11" l="1"/>
  <c r="D104" i="14" s="1"/>
  <c r="B31" i="5"/>
  <c r="H21" i="9"/>
  <c r="P91" i="14" s="1"/>
  <c r="K91" i="14" s="1"/>
  <c r="G21" i="9"/>
  <c r="E21" i="9"/>
  <c r="H20" i="9"/>
  <c r="P90" i="14" s="1"/>
  <c r="K90" i="14" s="1"/>
  <c r="G20" i="9"/>
  <c r="E20" i="9"/>
  <c r="H19" i="9"/>
  <c r="P89" i="14" s="1"/>
  <c r="K89" i="14" s="1"/>
  <c r="G19" i="9"/>
  <c r="E19" i="9"/>
  <c r="H18" i="9"/>
  <c r="P88" i="14" s="1"/>
  <c r="K88" i="14" s="1"/>
  <c r="G18" i="9"/>
  <c r="E18" i="9"/>
  <c r="H17" i="9"/>
  <c r="P87" i="14" s="1"/>
  <c r="K87" i="14" s="1"/>
  <c r="G17" i="9"/>
  <c r="E17" i="9"/>
  <c r="H16" i="9"/>
  <c r="P86" i="14" s="1"/>
  <c r="K86" i="14" s="1"/>
  <c r="G16" i="9"/>
  <c r="E16" i="9"/>
  <c r="H15" i="9"/>
  <c r="P85" i="14" s="1"/>
  <c r="K85" i="14" s="1"/>
  <c r="G15" i="9"/>
  <c r="E15" i="9"/>
  <c r="H14" i="9"/>
  <c r="P84" i="14" s="1"/>
  <c r="K84" i="14" s="1"/>
  <c r="G14" i="9"/>
  <c r="E14" i="9"/>
  <c r="G8" i="9"/>
  <c r="G15" i="14"/>
  <c r="Z17" i="1"/>
  <c r="G16" i="14" s="1"/>
  <c r="Z18" i="1"/>
  <c r="AA15" i="1" s="1"/>
  <c r="Z19" i="1"/>
  <c r="G18" i="14" s="1"/>
  <c r="Z20" i="1"/>
  <c r="G19" i="14" s="1"/>
  <c r="Z21" i="1"/>
  <c r="G20" i="14" s="1"/>
  <c r="Z22" i="1"/>
  <c r="G21" i="14" s="1"/>
  <c r="Z23" i="1"/>
  <c r="G22" i="14" s="1"/>
  <c r="Z24" i="1"/>
  <c r="G23" i="14" s="1"/>
  <c r="Z15" i="1"/>
  <c r="B39" i="5"/>
  <c r="K9" i="2"/>
  <c r="E12" i="2"/>
  <c r="C12" i="2"/>
  <c r="G14" i="14" l="1"/>
  <c r="F26" i="1"/>
  <c r="A16" i="5" s="1"/>
  <c r="D32" i="5"/>
  <c r="G17" i="14"/>
  <c r="AA16" i="1"/>
  <c r="Z12" i="1"/>
  <c r="F9" i="9"/>
  <c r="G9" i="9" s="1"/>
  <c r="F10" i="9" l="1"/>
  <c r="G10" i="9" s="1"/>
  <c r="D81" i="14" s="1"/>
  <c r="G11" i="14"/>
  <c r="H15" i="14"/>
  <c r="H17" i="14"/>
  <c r="H18" i="14"/>
  <c r="H19" i="14"/>
  <c r="H20" i="14"/>
  <c r="H21" i="14"/>
  <c r="H22" i="14"/>
  <c r="H23" i="14"/>
  <c r="H14" i="14" l="1"/>
  <c r="J15" i="1"/>
  <c r="I17" i="4"/>
  <c r="P74" i="14" s="1"/>
  <c r="N74" i="14" s="1"/>
  <c r="I19" i="4"/>
  <c r="P76" i="14" s="1"/>
  <c r="N76" i="14" s="1"/>
  <c r="I20" i="4"/>
  <c r="P77" i="14" s="1"/>
  <c r="N77" i="14" s="1"/>
  <c r="H16" i="14" l="1"/>
  <c r="K8" i="3"/>
  <c r="N8" i="7"/>
  <c r="D10" i="1"/>
  <c r="W21" i="1" l="1"/>
  <c r="W22" i="1"/>
  <c r="N21" i="14" l="1"/>
  <c r="W24" i="1"/>
  <c r="N23" i="14" s="1"/>
  <c r="W20" i="1"/>
  <c r="N19" i="14" s="1"/>
  <c r="W23" i="1"/>
  <c r="N22" i="14" s="1"/>
  <c r="W19" i="1"/>
  <c r="N18" i="14" s="1"/>
  <c r="N20" i="14"/>
  <c r="E20" i="4"/>
  <c r="G20" i="4"/>
  <c r="E21" i="4"/>
  <c r="G21" i="4"/>
  <c r="E22" i="4"/>
  <c r="G22" i="4"/>
  <c r="G19" i="4"/>
  <c r="E19" i="4"/>
  <c r="G18" i="4"/>
  <c r="E18" i="4"/>
  <c r="G17" i="4"/>
  <c r="E17" i="4"/>
  <c r="G16" i="4"/>
  <c r="E16" i="4"/>
  <c r="G15" i="4"/>
  <c r="E15" i="4"/>
  <c r="G14" i="4"/>
  <c r="E14" i="4"/>
  <c r="G13" i="4"/>
  <c r="E13" i="4"/>
  <c r="C15" i="3"/>
  <c r="E15" i="3"/>
  <c r="F15" i="3"/>
  <c r="P57" i="14" s="1"/>
  <c r="N57" i="14" s="1"/>
  <c r="C16" i="3"/>
  <c r="E16" i="3"/>
  <c r="F16" i="3"/>
  <c r="P58" i="14" s="1"/>
  <c r="N58" i="14" s="1"/>
  <c r="C17" i="3"/>
  <c r="E17" i="3"/>
  <c r="F17" i="3"/>
  <c r="P59" i="14" s="1"/>
  <c r="N59" i="14" s="1"/>
  <c r="C18" i="3"/>
  <c r="E18" i="3"/>
  <c r="F18" i="3"/>
  <c r="P60" i="14" s="1"/>
  <c r="N60" i="14" s="1"/>
  <c r="C19" i="3"/>
  <c r="E19" i="3"/>
  <c r="F19" i="3"/>
  <c r="P61" i="14" s="1"/>
  <c r="N61" i="14" s="1"/>
  <c r="F13" i="3"/>
  <c r="P55" i="14" s="1"/>
  <c r="N55" i="14" s="1"/>
  <c r="F14" i="3"/>
  <c r="P56" i="14" s="1"/>
  <c r="N56" i="14" s="1"/>
  <c r="F12" i="3"/>
  <c r="P54" i="14" s="1"/>
  <c r="N54" i="14" s="1"/>
  <c r="E14" i="3"/>
  <c r="C14" i="3"/>
  <c r="E13" i="3"/>
  <c r="C13" i="3"/>
  <c r="E12" i="3"/>
  <c r="C12" i="3"/>
  <c r="P43" i="14"/>
  <c r="N43" i="14" s="1"/>
  <c r="P44" i="14"/>
  <c r="N44" i="14" s="1"/>
  <c r="P45" i="14"/>
  <c r="N45" i="14" s="1"/>
  <c r="P46" i="14"/>
  <c r="N46" i="14" s="1"/>
  <c r="P47" i="14"/>
  <c r="N47" i="14" s="1"/>
  <c r="P48" i="14"/>
  <c r="N48" i="14" s="1"/>
  <c r="P49" i="14"/>
  <c r="N49" i="14" s="1"/>
  <c r="P42" i="14"/>
  <c r="N42" i="14" s="1"/>
  <c r="I16" i="7"/>
  <c r="N32" i="14" s="1"/>
  <c r="I40" i="7"/>
  <c r="N33" i="14" s="1"/>
  <c r="I41" i="7"/>
  <c r="N34" i="14" s="1"/>
  <c r="I42" i="7"/>
  <c r="N35" i="14" s="1"/>
  <c r="I43" i="7"/>
  <c r="I44" i="7"/>
  <c r="I45" i="7"/>
  <c r="I46" i="7"/>
  <c r="P29" i="14"/>
  <c r="K29" i="14" s="1"/>
  <c r="P30" i="14"/>
  <c r="K30" i="14" s="1"/>
  <c r="P32" i="14"/>
  <c r="K32" i="14" s="1"/>
  <c r="P33" i="14"/>
  <c r="K33" i="14" s="1"/>
  <c r="P34" i="14"/>
  <c r="K34" i="14" s="1"/>
  <c r="P35" i="14"/>
  <c r="K35" i="14" s="1"/>
  <c r="H12" i="7"/>
  <c r="G12" i="7"/>
  <c r="E12" i="7"/>
  <c r="D36" i="5" l="1"/>
  <c r="D35" i="5" s="1"/>
  <c r="P28" i="14"/>
  <c r="K28" i="14" s="1"/>
  <c r="I15" i="7"/>
  <c r="N31" i="14" s="1"/>
  <c r="P31" i="14"/>
  <c r="K31" i="14" s="1"/>
  <c r="D40" i="5"/>
  <c r="I14" i="7"/>
  <c r="N30" i="14" s="1"/>
  <c r="B8" i="2"/>
  <c r="F8" i="2" s="1"/>
  <c r="I12" i="7"/>
  <c r="N28" i="14" s="1"/>
  <c r="I13" i="7"/>
  <c r="N29" i="14" s="1"/>
  <c r="D24" i="5"/>
  <c r="F8" i="3"/>
  <c r="H8" i="7"/>
  <c r="S16" i="1"/>
  <c r="S17" i="1"/>
  <c r="S18" i="1"/>
  <c r="S19" i="1"/>
  <c r="S20" i="1"/>
  <c r="S21" i="1"/>
  <c r="S22" i="1"/>
  <c r="S23" i="1"/>
  <c r="S24" i="1"/>
  <c r="Q16" i="1"/>
  <c r="Q17" i="1"/>
  <c r="Q18" i="1"/>
  <c r="Q19" i="1"/>
  <c r="Q20" i="1"/>
  <c r="Q21" i="1"/>
  <c r="Q22" i="1"/>
  <c r="Q23" i="1"/>
  <c r="Q24" i="1"/>
  <c r="S15" i="1"/>
  <c r="L15" i="1"/>
  <c r="Q15" i="1"/>
  <c r="T24" i="1"/>
  <c r="T23" i="1"/>
  <c r="T22" i="1"/>
  <c r="T21" i="1"/>
  <c r="T20" i="1"/>
  <c r="T19" i="1"/>
  <c r="T18" i="1"/>
  <c r="T17" i="1"/>
  <c r="U17" i="1" s="1"/>
  <c r="T16" i="1"/>
  <c r="T15" i="1"/>
  <c r="O15" i="1"/>
  <c r="P18" i="14"/>
  <c r="J18" i="14" s="1"/>
  <c r="P19" i="14"/>
  <c r="J19" i="14" s="1"/>
  <c r="P20" i="14"/>
  <c r="J20" i="14" s="1"/>
  <c r="P21" i="14"/>
  <c r="J21" i="14" s="1"/>
  <c r="P22" i="14"/>
  <c r="J22" i="14" s="1"/>
  <c r="P23" i="14"/>
  <c r="J23" i="14" s="1"/>
  <c r="M15" i="1"/>
  <c r="V20" i="1"/>
  <c r="V21" i="1"/>
  <c r="V22" i="1"/>
  <c r="V23" i="1"/>
  <c r="V24" i="1"/>
  <c r="Q17" i="14" l="1"/>
  <c r="L17" i="14" s="1"/>
  <c r="U18" i="1"/>
  <c r="Q21" i="14"/>
  <c r="L21" i="14" s="1"/>
  <c r="U22" i="1"/>
  <c r="Q14" i="14"/>
  <c r="L14" i="14" s="1"/>
  <c r="U15" i="1"/>
  <c r="Q18" i="14"/>
  <c r="L18" i="14" s="1"/>
  <c r="U19" i="1"/>
  <c r="Q22" i="14"/>
  <c r="L22" i="14" s="1"/>
  <c r="U23" i="1"/>
  <c r="Q19" i="14"/>
  <c r="L19" i="14" s="1"/>
  <c r="U20" i="1"/>
  <c r="Q23" i="14"/>
  <c r="L23" i="14" s="1"/>
  <c r="U24" i="1"/>
  <c r="Q20" i="14"/>
  <c r="L20" i="14" s="1"/>
  <c r="U21" i="1"/>
  <c r="Q15" i="14"/>
  <c r="L15" i="14" s="1"/>
  <c r="U16" i="1"/>
  <c r="P16" i="14"/>
  <c r="J16" i="14" s="1"/>
  <c r="P15" i="14"/>
  <c r="J15" i="14" s="1"/>
  <c r="P14" i="14"/>
  <c r="J14" i="14" s="1"/>
  <c r="N15" i="1"/>
  <c r="P17" i="14"/>
  <c r="J17" i="14" s="1"/>
  <c r="W18" i="1"/>
  <c r="X18" i="1" s="1"/>
  <c r="N17" i="14" s="1"/>
  <c r="Q16" i="14"/>
  <c r="L16" i="14" s="1"/>
  <c r="W17" i="1"/>
  <c r="X17" i="1" s="1"/>
  <c r="D39" i="5"/>
  <c r="C8" i="2"/>
  <c r="D39" i="14" s="1"/>
  <c r="G8" i="3"/>
  <c r="D51" i="14" s="1"/>
  <c r="H8" i="3"/>
  <c r="I8" i="7"/>
  <c r="D25" i="14" s="1"/>
  <c r="J8" i="7"/>
  <c r="W15" i="1"/>
  <c r="W16" i="1"/>
  <c r="X16" i="1" s="1"/>
  <c r="V17" i="1"/>
  <c r="V16" i="1"/>
  <c r="P25" i="1" l="1"/>
  <c r="P28" i="1" s="1"/>
  <c r="I25" i="1"/>
  <c r="I27" i="1" s="1"/>
  <c r="X15" i="1"/>
  <c r="N14" i="14" s="1"/>
  <c r="E17" i="5"/>
  <c r="E16" i="5" s="1"/>
  <c r="N16" i="14"/>
  <c r="N15" i="14"/>
  <c r="V15" i="1"/>
  <c r="V18" i="1"/>
  <c r="V19" i="1"/>
  <c r="G10" i="1"/>
  <c r="H10" i="1" s="1"/>
  <c r="D17" i="5" l="1"/>
  <c r="C16" i="5" s="1"/>
  <c r="H11" i="14"/>
  <c r="W10" i="1"/>
  <c r="X10" i="1" l="1"/>
  <c r="O11" i="14" s="1"/>
  <c r="Y10" i="1"/>
  <c r="B9" i="4" l="1"/>
  <c r="H21" i="4" l="1"/>
  <c r="I21" i="4" s="1"/>
  <c r="P78" i="14" s="1"/>
  <c r="N78" i="14" s="1"/>
  <c r="H22" i="4"/>
  <c r="I22" i="4" s="1"/>
  <c r="P79" i="14" s="1"/>
  <c r="N79" i="14" s="1"/>
  <c r="H16" i="4"/>
  <c r="H18" i="4"/>
  <c r="I18" i="4" s="1"/>
  <c r="P75" i="14" s="1"/>
  <c r="N75" i="14" s="1"/>
  <c r="H14" i="4"/>
  <c r="I14" i="4" s="1"/>
  <c r="P71" i="14" s="1"/>
  <c r="N71" i="14" s="1"/>
  <c r="H13" i="4"/>
  <c r="I13" i="4" s="1"/>
  <c r="P70" i="14" s="1"/>
  <c r="N70" i="14" s="1"/>
  <c r="H15" i="4"/>
  <c r="I15" i="4" s="1"/>
  <c r="P72" i="14" s="1"/>
  <c r="N72" i="14" s="1"/>
  <c r="C10" i="1"/>
  <c r="I10" i="1" s="1"/>
  <c r="I16" i="4"/>
  <c r="P73" i="14" s="1"/>
  <c r="N73" i="14" s="1"/>
  <c r="D23" i="5"/>
  <c r="D28" i="5" l="1"/>
  <c r="H9" i="5" s="1"/>
  <c r="J9" i="4"/>
  <c r="G9" i="4" s="1"/>
  <c r="D67" i="14" s="1"/>
  <c r="D31" i="5"/>
  <c r="L8" i="14" l="1"/>
  <c r="F9" i="5"/>
  <c r="A2" i="16" s="1"/>
  <c r="D27" i="5"/>
  <c r="A2" i="15" l="1"/>
  <c r="K8" i="14" l="1"/>
  <c r="A2" i="13"/>
  <c r="A2" i="2"/>
  <c r="A2" i="11"/>
  <c r="A2" i="9"/>
  <c r="A2" i="3"/>
  <c r="A2" i="7"/>
  <c r="A2" i="4"/>
  <c r="A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2" authorId="0" shapeId="0" xr:uid="{00000000-0006-0000-0100-000001000000}">
      <text>
        <r>
          <rPr>
            <sz val="9"/>
            <color indexed="81"/>
            <rFont val="Segoe UI"/>
            <family val="2"/>
          </rPr>
          <t>Digite o nome ou 
código da disciplina</t>
        </r>
      </text>
    </comment>
    <comment ref="B12" authorId="0" shapeId="0" xr:uid="{00000000-0006-0000-0100-000002000000}">
      <text>
        <r>
          <rPr>
            <sz val="9"/>
            <color indexed="81"/>
            <rFont val="Segoe UI"/>
            <family val="2"/>
          </rPr>
          <t>Selecione o tipo de disciplina</t>
        </r>
      </text>
    </comment>
    <comment ref="C12" authorId="0" shapeId="0" xr:uid="{00000000-0006-0000-0100-000003000000}">
      <text>
        <r>
          <rPr>
            <sz val="9"/>
            <color indexed="81"/>
            <rFont val="Segoe UI"/>
            <family val="2"/>
          </rPr>
          <t>Digite o número de aulas semanais por turma</t>
        </r>
      </text>
    </comment>
    <comment ref="D12" authorId="0" shapeId="0" xr:uid="{00000000-0006-0000-0100-000004000000}">
      <text>
        <r>
          <rPr>
            <sz val="9"/>
            <color indexed="81"/>
            <rFont val="Segoe UI"/>
            <family val="2"/>
          </rPr>
          <t>Informe o número de turmas teóricas</t>
        </r>
      </text>
    </comment>
    <comment ref="E12" authorId="0" shapeId="0" xr:uid="{00000000-0006-0000-0100-000005000000}">
      <text>
        <r>
          <rPr>
            <sz val="9"/>
            <color indexed="81"/>
            <rFont val="Segoe UI"/>
            <family val="2"/>
          </rPr>
          <t>Digite o número de aulas práticas por turma</t>
        </r>
      </text>
    </comment>
    <comment ref="F12" authorId="0" shapeId="0" xr:uid="{00000000-0006-0000-0100-000006000000}">
      <text>
        <r>
          <rPr>
            <sz val="9"/>
            <color indexed="81"/>
            <rFont val="Segoe UI"/>
            <family val="2"/>
          </rPr>
          <t>Informe o número de turmas práticas</t>
        </r>
      </text>
    </comment>
    <comment ref="I14" authorId="0" shapeId="0" xr:uid="{00000000-0006-0000-0100-000007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200-000001000000}">
      <text>
        <r>
          <rPr>
            <sz val="9"/>
            <color indexed="81"/>
            <rFont val="Segoe UI"/>
            <family val="2"/>
          </rPr>
          <t>Informe a descrição da atividade de pesquisa</t>
        </r>
      </text>
    </comment>
    <comment ref="B10" authorId="0" shapeId="0" xr:uid="{00000000-0006-0000-02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300-000001000000}">
      <text>
        <r>
          <rPr>
            <sz val="9"/>
            <color indexed="81"/>
            <rFont val="Segoe UI"/>
            <family val="2"/>
          </rPr>
          <t>Escolha na lista o tipo de orientação</t>
        </r>
      </text>
    </comment>
    <comment ref="C10" authorId="0" shapeId="0" xr:uid="{00000000-0006-0000-0300-000002000000}">
      <text>
        <r>
          <rPr>
            <sz val="9"/>
            <color indexed="81"/>
            <rFont val="Segoe UI"/>
            <family val="2"/>
          </rPr>
          <t>Informe a quantidade prevista de orientações deste tipo</t>
        </r>
      </text>
    </comment>
    <comment ref="D10" authorId="0" shapeId="0" xr:uid="{00000000-0006-0000-0300-000003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400-000001000000}">
      <text>
        <r>
          <rPr>
            <sz val="9"/>
            <color indexed="81"/>
            <rFont val="Segoe UI"/>
            <family val="2"/>
          </rPr>
          <t>Informe a descrição da atividade de pesquisa</t>
        </r>
      </text>
    </comment>
    <comment ref="B10" authorId="0" shapeId="0" xr:uid="{00000000-0006-0000-04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0" authorId="0" shapeId="0" xr:uid="{00000000-0006-0000-0500-000001000000}">
      <text>
        <r>
          <rPr>
            <sz val="9"/>
            <color indexed="81"/>
            <rFont val="Segoe UI"/>
            <family val="2"/>
          </rPr>
          <t>Informe a descrição da atividade de extensão</t>
        </r>
      </text>
    </comment>
    <comment ref="B10" authorId="0" shapeId="0" xr:uid="{00000000-0006-0000-05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1" authorId="0" shapeId="0" xr:uid="{00000000-0006-0000-0600-000001000000}">
      <text>
        <r>
          <rPr>
            <sz val="9"/>
            <color indexed="81"/>
            <rFont val="Segoe UI"/>
            <family val="2"/>
          </rPr>
          <t>Selecione o tipo de atividade na lista</t>
        </r>
      </text>
    </comment>
    <comment ref="C11" authorId="0" shapeId="0" xr:uid="{00000000-0006-0000-0600-000002000000}">
      <text>
        <r>
          <rPr>
            <sz val="9"/>
            <color indexed="81"/>
            <rFont val="Segoe UI"/>
            <family val="2"/>
          </rPr>
          <t>Informe detalhes sobre a atividade e/ou local de exercício</t>
        </r>
      </text>
    </comment>
    <comment ref="D11" authorId="0" shapeId="0" xr:uid="{00000000-0006-0000-0600-000003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2" authorId="0" shapeId="0" xr:uid="{00000000-0006-0000-0700-000001000000}">
      <text>
        <r>
          <rPr>
            <sz val="9"/>
            <color indexed="81"/>
            <rFont val="Segoe UI"/>
            <family val="2"/>
          </rPr>
          <t>Informe a descrição da atividade</t>
        </r>
      </text>
    </comment>
    <comment ref="D12" authorId="0" shapeId="0" xr:uid="{00000000-0006-0000-07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Santos Guimaraes</author>
  </authors>
  <commentList>
    <comment ref="A11" authorId="0" shapeId="0" xr:uid="{00000000-0006-0000-0800-000001000000}">
      <text>
        <r>
          <rPr>
            <sz val="9"/>
            <color indexed="81"/>
            <rFont val="Segoe UI"/>
            <family val="2"/>
          </rPr>
          <t>Selecione o tipo de afastamento ou licença</t>
        </r>
      </text>
    </comment>
    <comment ref="E11" authorId="0" shapeId="0" xr:uid="{00000000-0006-0000-0800-000002000000}">
      <text>
        <r>
          <rPr>
            <sz val="9"/>
            <color indexed="81"/>
            <rFont val="Segoe UI"/>
            <family val="2"/>
          </rPr>
          <t>Informe a quantidade de horas e minutos (somente números)</t>
        </r>
      </text>
    </comment>
  </commentList>
</comments>
</file>

<file path=xl/sharedStrings.xml><?xml version="1.0" encoding="utf-8"?>
<sst xmlns="http://schemas.openxmlformats.org/spreadsheetml/2006/main" count="332" uniqueCount="223">
  <si>
    <t>CH semanal</t>
  </si>
  <si>
    <t>Disciplina</t>
  </si>
  <si>
    <t>Semestre:</t>
  </si>
  <si>
    <t>Tipo</t>
  </si>
  <si>
    <t>Diretor</t>
  </si>
  <si>
    <t>Membro Colegiado</t>
  </si>
  <si>
    <t>Membro NDE</t>
  </si>
  <si>
    <t>Membro Conselho</t>
  </si>
  <si>
    <t>Reitor</t>
  </si>
  <si>
    <t>Pró-Reitor</t>
  </si>
  <si>
    <t>Vice-Reitor</t>
  </si>
  <si>
    <t>Cargos</t>
  </si>
  <si>
    <t xml:space="preserve">Tipo </t>
  </si>
  <si>
    <t>Iniciação Científica</t>
  </si>
  <si>
    <t>Monitoria</t>
  </si>
  <si>
    <t>Mestrado</t>
  </si>
  <si>
    <t>Doutorado</t>
  </si>
  <si>
    <t>Qtde</t>
  </si>
  <si>
    <t>Docente:</t>
  </si>
  <si>
    <t>Ano:</t>
  </si>
  <si>
    <t>Preparação</t>
  </si>
  <si>
    <t>Turma principal</t>
  </si>
  <si>
    <t>Turma secundária (abaixo de X alunos)</t>
  </si>
  <si>
    <t>Turma secundária (igual ou acima de X alunos)</t>
  </si>
  <si>
    <t>Ensino</t>
  </si>
  <si>
    <t>Pós-Graduação</t>
  </si>
  <si>
    <t>Turma padrão teórica (alunos)</t>
  </si>
  <si>
    <t>Turma padrão práticas (alunos)</t>
  </si>
  <si>
    <t>Estágio</t>
  </si>
  <si>
    <t>TCC</t>
  </si>
  <si>
    <t>Qtde prevista</t>
  </si>
  <si>
    <t>Especialização</t>
  </si>
  <si>
    <t>Atendimento</t>
  </si>
  <si>
    <t>Turma principal (uma apenas)</t>
  </si>
  <si>
    <t>CH total</t>
  </si>
  <si>
    <t>CH total
semanal</t>
  </si>
  <si>
    <t>UNIVERSIDADE FEDERAL DE UBERLÂNDIA</t>
  </si>
  <si>
    <t>PLANO DE TRABALHO DOCENTE</t>
  </si>
  <si>
    <t>Extensão</t>
  </si>
  <si>
    <t xml:space="preserve">CH total </t>
  </si>
  <si>
    <t>Gestão</t>
  </si>
  <si>
    <t>PET (tutoria)</t>
  </si>
  <si>
    <t>PET (orientação)</t>
  </si>
  <si>
    <t>% CH</t>
  </si>
  <si>
    <t>Carga Horária Semanal Total Registrada</t>
  </si>
  <si>
    <t>Coordenador com FUC</t>
  </si>
  <si>
    <t>Coordenador sem FUC</t>
  </si>
  <si>
    <t>Limite de pontos ref. CH física [%]</t>
  </si>
  <si>
    <t>Membro comissão interna</t>
  </si>
  <si>
    <t>Membro comissão externa</t>
  </si>
  <si>
    <t>suf</t>
  </si>
  <si>
    <t>Pós-Doutorado</t>
  </si>
  <si>
    <t>40 horas / DE</t>
  </si>
  <si>
    <t>40 horas</t>
  </si>
  <si>
    <t>20 horas</t>
  </si>
  <si>
    <t>Horas consideradas:</t>
  </si>
  <si>
    <t>Total descrito:</t>
  </si>
  <si>
    <t>Outras Atividades</t>
  </si>
  <si>
    <t>Disciplina de Estudo Dirigido</t>
  </si>
  <si>
    <t>(obs.: '1' em suf implica em diversos cargos já inclusos)</t>
  </si>
  <si>
    <t>Semestre</t>
  </si>
  <si>
    <t>Educação Infantil</t>
  </si>
  <si>
    <t>Ensino Técnico</t>
  </si>
  <si>
    <t>Total parcial com ensino:</t>
  </si>
  <si>
    <t>Total parcial com orientações:</t>
  </si>
  <si>
    <t>prevista</t>
  </si>
  <si>
    <t>mínima</t>
  </si>
  <si>
    <t>máxima</t>
  </si>
  <si>
    <t>Carga horária aulas</t>
  </si>
  <si>
    <t>Carga horária atendimento</t>
  </si>
  <si>
    <t>Carga horária preparação</t>
  </si>
  <si>
    <t>Carga Horária Total</t>
  </si>
  <si>
    <t>Regime de trabalho:</t>
  </si>
  <si>
    <t>Carga Horária
por orientação</t>
  </si>
  <si>
    <t>Orientações</t>
  </si>
  <si>
    <t>Carga Horária estimada</t>
  </si>
  <si>
    <t>Total parcial:</t>
  </si>
  <si>
    <t>Descrição</t>
  </si>
  <si>
    <t>Qtde aulas</t>
  </si>
  <si>
    <t>Máximo:</t>
  </si>
  <si>
    <t>Carga Horária Semanal:</t>
  </si>
  <si>
    <t>PIBID</t>
  </si>
  <si>
    <t>Exemplo 1</t>
  </si>
  <si>
    <t>Especificação</t>
  </si>
  <si>
    <t>estimada</t>
  </si>
  <si>
    <t>Carga Horária</t>
  </si>
  <si>
    <t>Curso de Graduação X</t>
  </si>
  <si>
    <t>Avaliação docente</t>
  </si>
  <si>
    <t>Exemplo 2</t>
  </si>
  <si>
    <t>Exemplo 3</t>
  </si>
  <si>
    <t>Descrição da atividade</t>
  </si>
  <si>
    <t>Conselho da Faculdade X</t>
  </si>
  <si>
    <t>Orientações Gerais</t>
  </si>
  <si>
    <t>será apresentada uma mensagem de erro.</t>
  </si>
  <si>
    <t>Exemplo</t>
  </si>
  <si>
    <t>Outro exemplo</t>
  </si>
  <si>
    <t>horas</t>
  </si>
  <si>
    <t>minutos</t>
  </si>
  <si>
    <t>Outras atividades</t>
  </si>
  <si>
    <t>Graduação</t>
  </si>
  <si>
    <t>Turmas teóricas</t>
  </si>
  <si>
    <t>Turmas práticas</t>
  </si>
  <si>
    <t>Atividades de Orientação</t>
  </si>
  <si>
    <t>Atividades de Ensino</t>
  </si>
  <si>
    <t>Na primeira coluna descreva a atividade ou projeto. Na segunda informe a carga horária estimada.</t>
  </si>
  <si>
    <t>As cargas horárias devem ser informadas em horas e minutos (Exemplo: 1 h 30 min ou 2 h 0 min), nas duas colunas indicadas.</t>
  </si>
  <si>
    <t>Caso o total parcial seja superior ao máximo semanal, será exibida uma mensagem em vermelho</t>
  </si>
  <si>
    <t>Pesquisa</t>
  </si>
  <si>
    <t>Exemplo ABC</t>
  </si>
  <si>
    <t>Atividades de Pesquisa</t>
  </si>
  <si>
    <t>João da Silva</t>
  </si>
  <si>
    <t>Projeto XYZ</t>
  </si>
  <si>
    <t>Atividades de Extensão</t>
  </si>
  <si>
    <t>Atividades de Gestão</t>
  </si>
  <si>
    <t>2. Preencha em cada tabela as informações referentes a cada tipo de atividade.</t>
  </si>
  <si>
    <t>Informe a duração de cada atividade em horas e minutos, nas colunas indicadas</t>
  </si>
  <si>
    <t>Caso o total parcial daquele tipo de atividade exceda o máximo semanal,</t>
  </si>
  <si>
    <t>3. Ao final, salve o arquivo com seu nome e a indicação do ano e/ou semestre.</t>
  </si>
  <si>
    <t>Ao final será exibido o tempo total de cada disciplina, e no alto o total de tempo em sala de aula e o total geral com ensino. Caso algum destes seja maior do que o máximo, será exibida uma mensagem em vermelho.</t>
  </si>
  <si>
    <t>Na primeira coluna, escolha o tipo de orientação. Na segunda informe a quantidade de alunos previstos daquele tipo, e em seguida a carga horária prevista por orientação.</t>
  </si>
  <si>
    <t>Na primeira coluna, selecione o tipo de atividade de gestão/representação. Na segunda informe a descrição (qual o curso, Unidade, Conselho, etc).</t>
  </si>
  <si>
    <t>Em seguida informe a carga horária estimada para cada atividade. Algumas opções impedem o registro de outras atividades, como Coordenador com FUC, Diretor, Pró-Reitor e Reitor.</t>
  </si>
  <si>
    <t>A somatória das cargas horárias aqui descritas não deve ultrapassar 10% da carga horária semanal.</t>
  </si>
  <si>
    <t>Na primeira coluna, especifique a atividade. Em seguida informe a carga horária prevista.</t>
  </si>
  <si>
    <t>As cargas horárias devem ser informadas em horas e minutos (Exemplo: 1 h 30 min ou 2 h 0 min), digitando apenas os números nas duas colunas de cada parte.</t>
  </si>
  <si>
    <t>Afastamentos/Licenças</t>
  </si>
  <si>
    <t>Afastamento Integral para Pós-Graduação</t>
  </si>
  <si>
    <t>Afastamento Parcial para Pós-Graduação</t>
  </si>
  <si>
    <t>Licença para Capacitação</t>
  </si>
  <si>
    <t>Licença Prêmio</t>
  </si>
  <si>
    <t>Cessão para outro órgão</t>
  </si>
  <si>
    <t>Colaboração em outra Instituição</t>
  </si>
  <si>
    <t>Licença para Serviço Militar</t>
  </si>
  <si>
    <t>Licença para Atividade Política</t>
  </si>
  <si>
    <t>Licença para Tratar de Interesses Particulares</t>
  </si>
  <si>
    <t>Licença para acompanhamento de cônjuge</t>
  </si>
  <si>
    <t>Licença para Mandato Classista</t>
  </si>
  <si>
    <t>Afastamento para Mandato Eletivo</t>
  </si>
  <si>
    <t>Colaboração Técnica ao Ministério da Educação</t>
  </si>
  <si>
    <t>Na primeira coluna escolha o tipo de afastamento.</t>
  </si>
  <si>
    <t>Afastamento</t>
  </si>
  <si>
    <t>Unidade:</t>
  </si>
  <si>
    <t>Faculdade X</t>
  </si>
  <si>
    <t>Atividades profissionais internas ou externas à UFU, com remuneração suplementar</t>
  </si>
  <si>
    <t>Informe a descrição da atividade, o local de realização e os horários, para verificação da compatibilidade.</t>
  </si>
  <si>
    <t>Local</t>
  </si>
  <si>
    <t>Horários</t>
  </si>
  <si>
    <t>Locais</t>
  </si>
  <si>
    <t>UFU</t>
  </si>
  <si>
    <t>Externo</t>
  </si>
  <si>
    <t>Carga horária semanal:</t>
  </si>
  <si>
    <t>Universidade Federal de Uberlândia</t>
  </si>
  <si>
    <t>Plano de Trabalho Docente</t>
  </si>
  <si>
    <t>Tempo aulas</t>
  </si>
  <si>
    <t>Tempo atendimento</t>
  </si>
  <si>
    <t>Tempo preparação</t>
  </si>
  <si>
    <t>Tempo total</t>
  </si>
  <si>
    <t>Estágio Docência</t>
  </si>
  <si>
    <t>Quantidade</t>
  </si>
  <si>
    <t>Tempo por orientação</t>
  </si>
  <si>
    <t>Afastamentos</t>
  </si>
  <si>
    <t>Atividades com remuneração suplementar</t>
  </si>
  <si>
    <t>Plantão Hospital Veterinário</t>
  </si>
  <si>
    <t>Segunda-feira, 12:00-24:00</t>
  </si>
  <si>
    <t>Chefe de Gabinete do Reitor</t>
  </si>
  <si>
    <t>Assessor Unidade Especial</t>
  </si>
  <si>
    <t>Licença Médica</t>
  </si>
  <si>
    <t>Licença Maternidade</t>
  </si>
  <si>
    <t>Tutor empresa júnior</t>
  </si>
  <si>
    <t>Substituto(a) Legal do Diretor</t>
  </si>
  <si>
    <t>Residência Pedagógica</t>
  </si>
  <si>
    <t>Readaptação</t>
  </si>
  <si>
    <t>Primeiro preencha o nome ou código da disciplina. Em seguida selecione o tipo e informe, a quantidade de aulas por turma e quantidade de turmas teóricas e/ou práticas. Informe a carga horária de atendimento da disciplina,</t>
  </si>
  <si>
    <t>e por último a carga horária prevista de preparação de aulas, correção de provas e elaboração de material didático.</t>
  </si>
  <si>
    <t>Observação/Especificação</t>
  </si>
  <si>
    <t>Outro</t>
  </si>
  <si>
    <t>Observação/Espec.</t>
  </si>
  <si>
    <t>Residência Médica</t>
  </si>
  <si>
    <t>Residência Multiprofissional</t>
  </si>
  <si>
    <t>Ensino Fundamental - 1º ao 3º ano</t>
  </si>
  <si>
    <t>Ensino Fundamental - 4º ao 9º ano</t>
  </si>
  <si>
    <t>PROEJA</t>
  </si>
  <si>
    <t>Regime</t>
  </si>
  <si>
    <t>Aulas teóricas semanais por turma</t>
  </si>
  <si>
    <t>Aulas práticas semanais por turma</t>
  </si>
  <si>
    <t>Tempo total com aulas:</t>
  </si>
  <si>
    <t>Total de aulas:</t>
  </si>
  <si>
    <t>CH aulas</t>
  </si>
  <si>
    <t>CH preparação</t>
  </si>
  <si>
    <t>e atendimento</t>
  </si>
  <si>
    <t>Orientações/Supervisões</t>
  </si>
  <si>
    <t>CH Total</t>
  </si>
  <si>
    <t>4. Salve/imprima um arquivo PDF a partir da aba Compilado.</t>
  </si>
  <si>
    <t>Bolsista</t>
  </si>
  <si>
    <t>Orientação/Supervisão</t>
  </si>
  <si>
    <t>Projetos de ensino</t>
  </si>
  <si>
    <t>Projetos de Ensino</t>
  </si>
  <si>
    <t>Total aulas:</t>
  </si>
  <si>
    <t>Aulas</t>
  </si>
  <si>
    <t>Período</t>
  </si>
  <si>
    <t>Informe a carga horária em horas e minutos (Exemplo: 1 h 30 min ou 2 h 0 min), nas duas colunas indicadas, no caso de afastamento parcial.</t>
  </si>
  <si>
    <t>Em seguida informe o período da licença ou afastamento. Na coluna B a data de início e na coluna D a data de fim.</t>
  </si>
  <si>
    <t>Licença Paternidade</t>
  </si>
  <si>
    <t>Observações</t>
  </si>
  <si>
    <t>Preencha abaixo alguma informação adicional ou observação referente ao plano</t>
  </si>
  <si>
    <t>Página 1 de 5</t>
  </si>
  <si>
    <t>Página 2 de 5</t>
  </si>
  <si>
    <t>Página 3 de 5</t>
  </si>
  <si>
    <t>Página 4 de 5</t>
  </si>
  <si>
    <t>Página 5 de 5</t>
  </si>
  <si>
    <t>Resolução CONDIR nº 02/2018</t>
  </si>
  <si>
    <t>Calendários letivos:</t>
  </si>
  <si>
    <t>Resolução CONDIR nº 2/2018</t>
  </si>
  <si>
    <t xml:space="preserve"> </t>
  </si>
  <si>
    <r>
      <rPr>
        <b/>
        <u/>
        <sz val="10"/>
        <color rgb="FFFF0000"/>
        <rFont val="Calibri"/>
        <family val="2"/>
        <scheme val="minor"/>
      </rPr>
      <t>Período Letivo 2025/1 Pós-Graduação</t>
    </r>
    <r>
      <rPr>
        <b/>
        <sz val="10"/>
        <color rgb="FFFF0000"/>
        <rFont val="Calibri"/>
        <family val="2"/>
        <scheme val="minor"/>
      </rPr>
      <t>: 12/03/2025 a 12/07/2025</t>
    </r>
  </si>
  <si>
    <r>
      <rPr>
        <b/>
        <u/>
        <sz val="11"/>
        <rFont val="Calibri"/>
        <family val="2"/>
        <scheme val="minor"/>
      </rPr>
      <t>Pós-Graduação</t>
    </r>
    <r>
      <rPr>
        <b/>
        <sz val="11"/>
        <rFont val="Calibri"/>
        <family val="2"/>
        <scheme val="minor"/>
      </rPr>
      <t>: 12/03/2025 a 12/07/2025</t>
    </r>
  </si>
  <si>
    <r>
      <t xml:space="preserve">1. Preencha o ano, </t>
    </r>
    <r>
      <rPr>
        <b/>
        <sz val="11"/>
        <color theme="1"/>
        <rFont val="Calibri"/>
        <family val="2"/>
        <scheme val="minor"/>
      </rPr>
      <t>semestre no ano civil referente ao momento da entrega (</t>
    </r>
    <r>
      <rPr>
        <b/>
        <i/>
        <sz val="11"/>
        <color theme="1"/>
        <rFont val="Calibri"/>
        <family val="2"/>
        <scheme val="minor"/>
      </rPr>
      <t>não é semestre letivo</t>
    </r>
    <r>
      <rPr>
        <b/>
        <sz val="11"/>
        <color theme="1"/>
        <rFont val="Calibri"/>
        <family val="2"/>
        <scheme val="minor"/>
      </rPr>
      <t>)</t>
    </r>
    <r>
      <rPr>
        <sz val="11"/>
        <color theme="1"/>
        <rFont val="Calibri"/>
        <family val="2"/>
        <scheme val="minor"/>
      </rPr>
      <t>, seu nome e regime de trabalho</t>
    </r>
  </si>
  <si>
    <r>
      <rPr>
        <b/>
        <u/>
        <sz val="11"/>
        <rFont val="Calibri"/>
        <family val="2"/>
        <scheme val="minor"/>
      </rPr>
      <t>Graduação</t>
    </r>
    <r>
      <rPr>
        <b/>
        <sz val="11"/>
        <rFont val="Calibri"/>
        <family val="2"/>
        <scheme val="minor"/>
      </rPr>
      <t>: 02/06/2025 a 29/09/2025</t>
    </r>
  </si>
  <si>
    <r>
      <rPr>
        <b/>
        <u/>
        <sz val="11"/>
        <rFont val="Calibri"/>
        <family val="2"/>
        <scheme val="minor"/>
      </rPr>
      <t>ESEBA</t>
    </r>
    <r>
      <rPr>
        <b/>
        <sz val="11"/>
        <rFont val="Calibri"/>
        <family val="2"/>
        <scheme val="minor"/>
      </rPr>
      <t>: 24/02/2025 a 18/07/2025</t>
    </r>
  </si>
  <si>
    <r>
      <rPr>
        <b/>
        <u/>
        <sz val="11"/>
        <color theme="1"/>
        <rFont val="Calibri"/>
        <family val="2"/>
        <scheme val="minor"/>
      </rPr>
      <t>Medicina</t>
    </r>
    <r>
      <rPr>
        <b/>
        <sz val="11"/>
        <color theme="1"/>
        <rFont val="Calibri"/>
        <family val="2"/>
        <scheme val="minor"/>
      </rPr>
      <t>: 24/03/2025 a 23/07/2025</t>
    </r>
  </si>
  <si>
    <r>
      <rPr>
        <b/>
        <u/>
        <sz val="10"/>
        <color rgb="FFFF0000"/>
        <rFont val="Calibri"/>
        <family val="2"/>
        <scheme val="minor"/>
      </rPr>
      <t>Período Letivo 2025/1 Graduação/ESTES</t>
    </r>
    <r>
      <rPr>
        <b/>
        <sz val="10"/>
        <color rgb="FFFF0000"/>
        <rFont val="Calibri"/>
        <family val="2"/>
        <scheme val="minor"/>
      </rPr>
      <t>: 02/06/2025 a 29/09/2025</t>
    </r>
  </si>
  <si>
    <r>
      <rPr>
        <b/>
        <u/>
        <sz val="10"/>
        <color rgb="FFFF0000"/>
        <rFont val="Calibri"/>
        <family val="2"/>
        <scheme val="minor"/>
      </rPr>
      <t>Período Letivo 2025/1 Medicina</t>
    </r>
    <r>
      <rPr>
        <b/>
        <sz val="10"/>
        <color rgb="FFFF0000"/>
        <rFont val="Calibri"/>
        <family val="2"/>
        <scheme val="minor"/>
      </rPr>
      <t>: 24/03/2025 a 23/07/2025</t>
    </r>
  </si>
  <si>
    <r>
      <rPr>
        <b/>
        <u/>
        <sz val="10"/>
        <color rgb="FFFF0000"/>
        <rFont val="Calibri"/>
        <family val="2"/>
        <scheme val="minor"/>
      </rPr>
      <t>Período Letivo 2025/1 ESEBA</t>
    </r>
    <r>
      <rPr>
        <b/>
        <sz val="10"/>
        <color rgb="FFFF0000"/>
        <rFont val="Calibri"/>
        <family val="2"/>
        <scheme val="minor"/>
      </rPr>
      <t>: 24/02/2025 a 18/07/2025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</si>
</sst>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&quot; h&quot;"/>
    <numFmt numFmtId="165" formatCode="d&quot; de &quot;mmmm&quot; de &quot;yyyy"/>
    <numFmt numFmtId="166" formatCode="00&quot;/&quot;00&quot;/&quot;0000"/>
  </numFmts>
  <fonts count="51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u/>
      <sz val="11"/>
      <color theme="3"/>
      <name val="Calibri"/>
      <family val="2"/>
      <scheme val="minor"/>
    </font>
    <font>
      <sz val="11"/>
      <color theme="8"/>
      <name val="Calibri"/>
      <family val="2"/>
      <scheme val="minor"/>
    </font>
    <font>
      <sz val="11"/>
      <color theme="5"/>
      <name val="Calibri"/>
      <family val="2"/>
      <scheme val="minor"/>
    </font>
    <font>
      <b/>
      <sz val="14"/>
      <color theme="5"/>
      <name val="Calibri"/>
      <family val="2"/>
      <scheme val="minor"/>
    </font>
    <font>
      <b/>
      <i/>
      <sz val="11"/>
      <color theme="5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b/>
      <sz val="11"/>
      <color theme="5" tint="-0.249977111117893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color theme="5" tint="-0.249977111117893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b/>
      <sz val="11"/>
      <color theme="0" tint="-0.1499984740745262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b/>
      <u/>
      <sz val="2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i/>
      <sz val="11"/>
      <name val="Calibri"/>
      <family val="2"/>
      <scheme val="minor"/>
    </font>
    <font>
      <sz val="9"/>
      <color indexed="81"/>
      <name val="Segoe UI"/>
      <family val="2"/>
    </font>
    <font>
      <b/>
      <sz val="11"/>
      <color theme="0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u/>
      <sz val="10"/>
      <color rgb="FFFF0000"/>
      <name val="Calibri"/>
      <family val="2"/>
      <scheme val="minor"/>
    </font>
    <font>
      <b/>
      <u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8">
    <xf numFmtId="0" fontId="0" fillId="0" borderId="0" xfId="0"/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/>
    </xf>
    <xf numFmtId="0" fontId="1" fillId="2" borderId="0" xfId="0" applyFont="1" applyFill="1"/>
    <xf numFmtId="0" fontId="3" fillId="0" borderId="0" xfId="0" applyFont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12" fillId="2" borderId="0" xfId="0" applyFont="1" applyFill="1"/>
    <xf numFmtId="0" fontId="4" fillId="0" borderId="0" xfId="0" applyFont="1"/>
    <xf numFmtId="0" fontId="20" fillId="5" borderId="11" xfId="0" applyFont="1" applyFill="1" applyBorder="1" applyAlignment="1">
      <alignment horizontal="center" vertical="center" wrapText="1"/>
    </xf>
    <xf numFmtId="0" fontId="17" fillId="5" borderId="11" xfId="0" applyFont="1" applyFill="1" applyBorder="1" applyAlignment="1">
      <alignment horizontal="center" vertical="center"/>
    </xf>
    <xf numFmtId="0" fontId="21" fillId="5" borderId="6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/>
    </xf>
    <xf numFmtId="0" fontId="22" fillId="5" borderId="6" xfId="0" applyFont="1" applyFill="1" applyBorder="1" applyAlignment="1">
      <alignment horizontal="center" vertical="center" wrapText="1"/>
    </xf>
    <xf numFmtId="0" fontId="20" fillId="5" borderId="2" xfId="0" applyFont="1" applyFill="1" applyBorder="1" applyAlignment="1">
      <alignment horizontal="center"/>
    </xf>
    <xf numFmtId="0" fontId="2" fillId="5" borderId="4" xfId="0" applyFont="1" applyFill="1" applyBorder="1" applyAlignment="1">
      <alignment vertical="center"/>
    </xf>
    <xf numFmtId="0" fontId="2" fillId="5" borderId="5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vertical="center"/>
    </xf>
    <xf numFmtId="0" fontId="2" fillId="5" borderId="10" xfId="0" applyFont="1" applyFill="1" applyBorder="1" applyAlignment="1">
      <alignment horizontal="center" vertical="center" wrapText="1"/>
    </xf>
    <xf numFmtId="0" fontId="0" fillId="4" borderId="0" xfId="0" applyFill="1" applyAlignment="1">
      <alignment vertical="center"/>
    </xf>
    <xf numFmtId="0" fontId="18" fillId="5" borderId="2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0" fontId="22" fillId="5" borderId="0" xfId="0" applyFont="1" applyFill="1" applyAlignment="1">
      <alignment horizontal="center" vertical="center"/>
    </xf>
    <xf numFmtId="0" fontId="20" fillId="5" borderId="2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 wrapText="1"/>
    </xf>
    <xf numFmtId="0" fontId="0" fillId="3" borderId="0" xfId="0" applyFill="1" applyAlignment="1">
      <alignment vertical="center" wrapText="1"/>
    </xf>
    <xf numFmtId="0" fontId="0" fillId="4" borderId="0" xfId="0" applyFill="1"/>
    <xf numFmtId="0" fontId="0" fillId="3" borderId="0" xfId="0" applyFill="1"/>
    <xf numFmtId="0" fontId="0" fillId="3" borderId="0" xfId="0" applyFill="1" applyAlignment="1">
      <alignment vertical="center"/>
    </xf>
    <xf numFmtId="0" fontId="2" fillId="3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10" fillId="5" borderId="10" xfId="0" applyFont="1" applyFill="1" applyBorder="1" applyAlignment="1">
      <alignment horizontal="center" vertical="center" wrapText="1"/>
    </xf>
    <xf numFmtId="0" fontId="17" fillId="5" borderId="8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 wrapText="1"/>
    </xf>
    <xf numFmtId="0" fontId="17" fillId="5" borderId="0" xfId="0" applyFont="1" applyFill="1" applyAlignment="1">
      <alignment horizontal="center" vertical="center" wrapText="1"/>
    </xf>
    <xf numFmtId="0" fontId="17" fillId="5" borderId="0" xfId="0" applyFont="1" applyFill="1" applyAlignment="1">
      <alignment horizontal="center" vertical="center"/>
    </xf>
    <xf numFmtId="0" fontId="20" fillId="5" borderId="8" xfId="0" applyFont="1" applyFill="1" applyBorder="1" applyAlignment="1">
      <alignment horizontal="center" vertical="center"/>
    </xf>
    <xf numFmtId="0" fontId="20" fillId="5" borderId="8" xfId="0" applyFont="1" applyFill="1" applyBorder="1" applyAlignment="1">
      <alignment horizontal="center" vertical="center" wrapText="1"/>
    </xf>
    <xf numFmtId="0" fontId="22" fillId="5" borderId="8" xfId="0" applyFont="1" applyFill="1" applyBorder="1" applyAlignment="1">
      <alignment horizontal="center" vertical="center"/>
    </xf>
    <xf numFmtId="0" fontId="10" fillId="5" borderId="8" xfId="0" applyFont="1" applyFill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/>
    </xf>
    <xf numFmtId="0" fontId="17" fillId="5" borderId="11" xfId="0" applyFont="1" applyFill="1" applyBorder="1" applyAlignment="1">
      <alignment vertical="center" wrapText="1"/>
    </xf>
    <xf numFmtId="0" fontId="17" fillId="5" borderId="10" xfId="0" applyFont="1" applyFill="1" applyBorder="1" applyAlignment="1">
      <alignment vertical="center" wrapText="1"/>
    </xf>
    <xf numFmtId="0" fontId="17" fillId="5" borderId="8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164" fontId="17" fillId="5" borderId="4" xfId="0" applyNumberFormat="1" applyFont="1" applyFill="1" applyBorder="1" applyAlignment="1">
      <alignment horizontal="center" vertical="center"/>
    </xf>
    <xf numFmtId="164" fontId="17" fillId="5" borderId="7" xfId="0" applyNumberFormat="1" applyFont="1" applyFill="1" applyBorder="1" applyAlignment="1">
      <alignment horizontal="center" vertical="center"/>
    </xf>
    <xf numFmtId="0" fontId="1" fillId="6" borderId="0" xfId="0" applyFont="1" applyFill="1" applyAlignment="1">
      <alignment vertical="center"/>
    </xf>
    <xf numFmtId="0" fontId="1" fillId="6" borderId="0" xfId="0" applyFont="1" applyFill="1" applyAlignment="1">
      <alignment horizontal="center" vertical="center"/>
    </xf>
    <xf numFmtId="0" fontId="2" fillId="3" borderId="0" xfId="0" applyFont="1" applyFill="1"/>
    <xf numFmtId="0" fontId="0" fillId="3" borderId="0" xfId="0" applyFill="1" applyAlignment="1">
      <alignment horizontal="right" vertical="center"/>
    </xf>
    <xf numFmtId="0" fontId="18" fillId="3" borderId="12" xfId="0" applyFont="1" applyFill="1" applyBorder="1" applyAlignment="1" applyProtection="1">
      <alignment horizontal="center" vertical="center"/>
      <protection locked="0"/>
    </xf>
    <xf numFmtId="2" fontId="9" fillId="3" borderId="0" xfId="0" applyNumberFormat="1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/>
    </xf>
    <xf numFmtId="2" fontId="3" fillId="3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center"/>
    </xf>
    <xf numFmtId="0" fontId="0" fillId="3" borderId="7" xfId="0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3" borderId="7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17" fillId="3" borderId="0" xfId="0" applyFont="1" applyFill="1" applyAlignment="1">
      <alignment horizontal="center" vertical="center"/>
    </xf>
    <xf numFmtId="0" fontId="10" fillId="3" borderId="4" xfId="0" applyFont="1" applyFill="1" applyBorder="1" applyAlignment="1" applyProtection="1">
      <alignment horizontal="center" vertical="center"/>
      <protection locked="0"/>
    </xf>
    <xf numFmtId="0" fontId="10" fillId="3" borderId="0" xfId="0" applyFont="1" applyFill="1" applyAlignment="1" applyProtection="1">
      <alignment horizontal="center" vertical="center"/>
      <protection locked="0"/>
    </xf>
    <xf numFmtId="0" fontId="10" fillId="3" borderId="7" xfId="0" applyFont="1" applyFill="1" applyBorder="1" applyAlignment="1" applyProtection="1">
      <alignment horizontal="center" vertical="center"/>
      <protection locked="0"/>
    </xf>
    <xf numFmtId="0" fontId="29" fillId="3" borderId="0" xfId="0" applyFont="1" applyFill="1" applyAlignment="1">
      <alignment vertical="center"/>
    </xf>
    <xf numFmtId="0" fontId="7" fillId="3" borderId="0" xfId="0" applyFont="1" applyFill="1" applyAlignment="1">
      <alignment horizontal="left" vertical="center"/>
    </xf>
    <xf numFmtId="0" fontId="23" fillId="3" borderId="0" xfId="0" applyFont="1" applyFill="1" applyAlignment="1">
      <alignment vertical="center"/>
    </xf>
    <xf numFmtId="0" fontId="19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vertical="center" wrapText="1"/>
    </xf>
    <xf numFmtId="0" fontId="5" fillId="3" borderId="10" xfId="0" applyFont="1" applyFill="1" applyBorder="1" applyAlignment="1">
      <alignment vertical="center"/>
    </xf>
    <xf numFmtId="0" fontId="19" fillId="3" borderId="10" xfId="0" applyFont="1" applyFill="1" applyBorder="1" applyAlignment="1">
      <alignment horizontal="center" vertical="center"/>
    </xf>
    <xf numFmtId="0" fontId="23" fillId="3" borderId="0" xfId="0" applyFont="1" applyFill="1"/>
    <xf numFmtId="0" fontId="5" fillId="3" borderId="0" xfId="0" applyFont="1" applyFill="1"/>
    <xf numFmtId="0" fontId="5" fillId="3" borderId="0" xfId="0" applyFont="1" applyFill="1" applyAlignment="1">
      <alignment horizontal="center"/>
    </xf>
    <xf numFmtId="0" fontId="28" fillId="3" borderId="0" xfId="0" applyFont="1" applyFill="1" applyAlignment="1">
      <alignment vertical="center"/>
    </xf>
    <xf numFmtId="0" fontId="0" fillId="3" borderId="0" xfId="0" applyFill="1" applyAlignment="1">
      <alignment horizontal="center"/>
    </xf>
    <xf numFmtId="0" fontId="11" fillId="3" borderId="0" xfId="0" applyFont="1" applyFill="1" applyAlignment="1">
      <alignment horizontal="center"/>
    </xf>
    <xf numFmtId="0" fontId="0" fillId="3" borderId="9" xfId="0" applyFill="1" applyBorder="1" applyAlignment="1" applyProtection="1">
      <alignment vertical="center"/>
      <protection locked="0"/>
    </xf>
    <xf numFmtId="0" fontId="0" fillId="3" borderId="3" xfId="0" applyFill="1" applyBorder="1" applyAlignment="1" applyProtection="1">
      <alignment horizontal="center" vertical="center"/>
      <protection locked="0"/>
    </xf>
    <xf numFmtId="0" fontId="17" fillId="3" borderId="10" xfId="0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/>
    </xf>
    <xf numFmtId="0" fontId="10" fillId="3" borderId="10" xfId="0" applyFont="1" applyFill="1" applyBorder="1" applyAlignment="1" applyProtection="1">
      <alignment horizontal="center" vertical="center"/>
      <protection locked="0"/>
    </xf>
    <xf numFmtId="0" fontId="10" fillId="5" borderId="10" xfId="0" applyFont="1" applyFill="1" applyBorder="1" applyAlignment="1">
      <alignment horizontal="center" vertical="center"/>
    </xf>
    <xf numFmtId="0" fontId="17" fillId="5" borderId="9" xfId="0" applyFont="1" applyFill="1" applyBorder="1" applyAlignment="1">
      <alignment horizontal="center" vertical="center"/>
    </xf>
    <xf numFmtId="0" fontId="22" fillId="5" borderId="10" xfId="0" applyFont="1" applyFill="1" applyBorder="1" applyAlignment="1">
      <alignment horizontal="center" vertical="center"/>
    </xf>
    <xf numFmtId="0" fontId="20" fillId="5" borderId="3" xfId="0" applyFont="1" applyFill="1" applyBorder="1" applyAlignment="1">
      <alignment horizontal="center" vertical="center"/>
    </xf>
    <xf numFmtId="0" fontId="10" fillId="3" borderId="0" xfId="0" applyFont="1" applyFill="1"/>
    <xf numFmtId="0" fontId="13" fillId="3" borderId="0" xfId="0" applyFont="1" applyFill="1" applyAlignment="1">
      <alignment horizontal="center"/>
    </xf>
    <xf numFmtId="0" fontId="30" fillId="3" borderId="0" xfId="0" applyFont="1" applyFill="1" applyAlignment="1">
      <alignment vertical="center"/>
    </xf>
    <xf numFmtId="0" fontId="0" fillId="3" borderId="5" xfId="0" applyFill="1" applyBorder="1" applyAlignment="1" applyProtection="1">
      <alignment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0" fontId="10" fillId="5" borderId="5" xfId="0" applyFont="1" applyFill="1" applyBorder="1" applyAlignment="1">
      <alignment horizontal="center"/>
    </xf>
    <xf numFmtId="0" fontId="10" fillId="3" borderId="5" xfId="0" applyFont="1" applyFill="1" applyBorder="1" applyAlignment="1" applyProtection="1">
      <alignment horizontal="center" vertical="center"/>
      <protection locked="0"/>
    </xf>
    <xf numFmtId="0" fontId="20" fillId="5" borderId="1" xfId="0" applyFont="1" applyFill="1" applyBorder="1" applyAlignment="1">
      <alignment horizontal="center"/>
    </xf>
    <xf numFmtId="0" fontId="0" fillId="3" borderId="0" xfId="0" applyFill="1" applyAlignment="1" applyProtection="1">
      <alignment vertical="center"/>
      <protection locked="0"/>
    </xf>
    <xf numFmtId="0" fontId="0" fillId="3" borderId="10" xfId="0" applyFill="1" applyBorder="1" applyAlignment="1" applyProtection="1">
      <alignment vertical="center"/>
      <protection locked="0"/>
    </xf>
    <xf numFmtId="0" fontId="0" fillId="3" borderId="9" xfId="0" applyFill="1" applyBorder="1" applyAlignment="1" applyProtection="1">
      <alignment horizontal="center" vertical="center"/>
      <protection locked="0"/>
    </xf>
    <xf numFmtId="0" fontId="10" fillId="5" borderId="10" xfId="0" applyFont="1" applyFill="1" applyBorder="1" applyAlignment="1">
      <alignment horizontal="center"/>
    </xf>
    <xf numFmtId="0" fontId="20" fillId="5" borderId="3" xfId="0" applyFont="1" applyFill="1" applyBorder="1" applyAlignment="1">
      <alignment horizontal="center"/>
    </xf>
    <xf numFmtId="0" fontId="0" fillId="3" borderId="1" xfId="0" applyFill="1" applyBorder="1" applyAlignment="1" applyProtection="1">
      <alignment vertical="center" wrapText="1"/>
      <protection locked="0"/>
    </xf>
    <xf numFmtId="0" fontId="0" fillId="3" borderId="2" xfId="0" applyFill="1" applyBorder="1" applyAlignment="1" applyProtection="1">
      <alignment vertical="center" wrapText="1"/>
      <protection locked="0"/>
    </xf>
    <xf numFmtId="0" fontId="0" fillId="7" borderId="0" xfId="0" applyFill="1" applyAlignment="1">
      <alignment vertical="center"/>
    </xf>
    <xf numFmtId="0" fontId="0" fillId="3" borderId="7" xfId="0" applyFill="1" applyBorder="1" applyAlignment="1">
      <alignment vertical="center"/>
    </xf>
    <xf numFmtId="0" fontId="32" fillId="3" borderId="0" xfId="0" applyFont="1" applyFill="1" applyAlignment="1">
      <alignment horizontal="center" vertical="center"/>
    </xf>
    <xf numFmtId="0" fontId="0" fillId="3" borderId="3" xfId="0" applyFill="1" applyBorder="1" applyAlignment="1" applyProtection="1">
      <alignment vertical="center" wrapText="1"/>
      <protection locked="0"/>
    </xf>
    <xf numFmtId="0" fontId="33" fillId="3" borderId="0" xfId="0" applyFont="1" applyFill="1" applyAlignment="1">
      <alignment vertical="center"/>
    </xf>
    <xf numFmtId="0" fontId="34" fillId="3" borderId="0" xfId="0" applyFont="1" applyFill="1" applyAlignment="1">
      <alignment horizontal="left" vertical="center"/>
    </xf>
    <xf numFmtId="0" fontId="10" fillId="5" borderId="11" xfId="0" applyFont="1" applyFill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2" fontId="35" fillId="3" borderId="0" xfId="0" applyNumberFormat="1" applyFont="1" applyFill="1" applyAlignment="1">
      <alignment horizontal="center" vertical="center"/>
    </xf>
    <xf numFmtId="0" fontId="35" fillId="3" borderId="0" xfId="0" applyFont="1" applyFill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left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3" xfId="0" applyFill="1" applyBorder="1" applyProtection="1">
      <protection locked="0"/>
    </xf>
    <xf numFmtId="164" fontId="17" fillId="5" borderId="9" xfId="0" applyNumberFormat="1" applyFont="1" applyFill="1" applyBorder="1" applyAlignment="1">
      <alignment horizontal="center" vertical="center"/>
    </xf>
    <xf numFmtId="0" fontId="0" fillId="3" borderId="4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0" xfId="0" applyFill="1" applyAlignment="1">
      <alignment horizontal="left" vertical="center"/>
    </xf>
    <xf numFmtId="0" fontId="19" fillId="3" borderId="0" xfId="0" applyFont="1" applyFill="1" applyAlignment="1">
      <alignment vertical="center"/>
    </xf>
    <xf numFmtId="0" fontId="21" fillId="5" borderId="6" xfId="0" applyFont="1" applyFill="1" applyBorder="1" applyAlignment="1">
      <alignment horizontal="center"/>
    </xf>
    <xf numFmtId="0" fontId="21" fillId="5" borderId="8" xfId="0" applyFont="1" applyFill="1" applyBorder="1" applyAlignment="1">
      <alignment horizontal="center"/>
    </xf>
    <xf numFmtId="0" fontId="21" fillId="5" borderId="11" xfId="0" applyFont="1" applyFill="1" applyBorder="1" applyAlignment="1">
      <alignment horizontal="center"/>
    </xf>
    <xf numFmtId="0" fontId="0" fillId="7" borderId="5" xfId="0" applyFill="1" applyBorder="1" applyAlignment="1" applyProtection="1">
      <alignment horizontal="center" vertical="center"/>
      <protection locked="0"/>
    </xf>
    <xf numFmtId="0" fontId="0" fillId="7" borderId="0" xfId="0" applyFill="1" applyAlignment="1" applyProtection="1">
      <alignment horizontal="center" vertical="center"/>
      <protection locked="0"/>
    </xf>
    <xf numFmtId="0" fontId="0" fillId="7" borderId="10" xfId="0" applyFill="1" applyBorder="1" applyAlignment="1" applyProtection="1">
      <alignment horizontal="center" vertical="center"/>
      <protection locked="0"/>
    </xf>
    <xf numFmtId="0" fontId="2" fillId="3" borderId="0" xfId="0" applyFont="1" applyFill="1" applyAlignment="1">
      <alignment vertical="center" wrapText="1"/>
    </xf>
    <xf numFmtId="0" fontId="25" fillId="3" borderId="0" xfId="0" applyFont="1" applyFill="1" applyAlignment="1">
      <alignment horizontal="right" vertical="center"/>
    </xf>
    <xf numFmtId="0" fontId="25" fillId="3" borderId="0" xfId="0" applyFont="1" applyFill="1" applyAlignment="1">
      <alignment vertical="center"/>
    </xf>
    <xf numFmtId="0" fontId="26" fillId="3" borderId="0" xfId="0" applyFont="1" applyFill="1" applyAlignment="1">
      <alignment horizontal="right" vertical="center"/>
    </xf>
    <xf numFmtId="0" fontId="26" fillId="3" borderId="0" xfId="0" applyFont="1" applyFill="1" applyAlignment="1">
      <alignment vertical="center"/>
    </xf>
    <xf numFmtId="0" fontId="14" fillId="3" borderId="0" xfId="0" applyFont="1" applyFill="1" applyAlignment="1">
      <alignment horizontal="right" vertical="center"/>
    </xf>
    <xf numFmtId="0" fontId="14" fillId="3" borderId="0" xfId="0" applyFont="1" applyFill="1" applyAlignment="1">
      <alignment vertical="center"/>
    </xf>
    <xf numFmtId="0" fontId="32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0" fillId="3" borderId="0" xfId="0" applyFont="1" applyFill="1" applyAlignment="1">
      <alignment vertical="center"/>
    </xf>
    <xf numFmtId="0" fontId="30" fillId="3" borderId="0" xfId="0" applyFont="1" applyFill="1" applyAlignment="1">
      <alignment horizontal="center" vertical="center"/>
    </xf>
    <xf numFmtId="0" fontId="37" fillId="3" borderId="0" xfId="0" applyFont="1" applyFill="1" applyAlignment="1">
      <alignment horizontal="center" vertical="center"/>
    </xf>
    <xf numFmtId="0" fontId="20" fillId="3" borderId="0" xfId="0" applyFont="1" applyFill="1" applyAlignment="1">
      <alignment vertical="center" wrapText="1"/>
    </xf>
    <xf numFmtId="0" fontId="20" fillId="3" borderId="0" xfId="0" applyFont="1" applyFill="1"/>
    <xf numFmtId="0" fontId="23" fillId="3" borderId="0" xfId="0" applyFont="1" applyFill="1" applyAlignment="1">
      <alignment vertical="center" wrapText="1"/>
    </xf>
    <xf numFmtId="0" fontId="0" fillId="5" borderId="16" xfId="0" applyFill="1" applyBorder="1"/>
    <xf numFmtId="0" fontId="1" fillId="0" borderId="0" xfId="0" applyFont="1"/>
    <xf numFmtId="0" fontId="0" fillId="3" borderId="0" xfId="0" applyFill="1" applyAlignment="1">
      <alignment horizontal="center" vertical="center"/>
    </xf>
    <xf numFmtId="0" fontId="0" fillId="3" borderId="10" xfId="0" applyFill="1" applyBorder="1"/>
    <xf numFmtId="0" fontId="0" fillId="3" borderId="10" xfId="0" applyFill="1" applyBorder="1" applyAlignment="1">
      <alignment vertical="center"/>
    </xf>
    <xf numFmtId="0" fontId="39" fillId="3" borderId="0" xfId="0" applyFont="1" applyFill="1" applyAlignment="1">
      <alignment vertical="center"/>
    </xf>
    <xf numFmtId="0" fontId="0" fillId="5" borderId="23" xfId="0" applyFill="1" applyBorder="1" applyAlignment="1">
      <alignment vertical="center"/>
    </xf>
    <xf numFmtId="0" fontId="0" fillId="5" borderId="21" xfId="0" applyFill="1" applyBorder="1" applyAlignment="1">
      <alignment vertical="center"/>
    </xf>
    <xf numFmtId="0" fontId="0" fillId="5" borderId="22" xfId="0" applyFill="1" applyBorder="1" applyAlignment="1">
      <alignment vertical="center"/>
    </xf>
    <xf numFmtId="0" fontId="40" fillId="3" borderId="0" xfId="0" applyFont="1" applyFill="1" applyAlignment="1">
      <alignment vertical="center"/>
    </xf>
    <xf numFmtId="0" fontId="39" fillId="3" borderId="0" xfId="0" applyFont="1" applyFill="1" applyAlignment="1">
      <alignment horizontal="left" vertical="center"/>
    </xf>
    <xf numFmtId="0" fontId="0" fillId="3" borderId="8" xfId="0" applyFill="1" applyBorder="1" applyAlignment="1">
      <alignment vertical="center"/>
    </xf>
    <xf numFmtId="0" fontId="0" fillId="3" borderId="9" xfId="0" applyFill="1" applyBorder="1" applyAlignment="1">
      <alignment vertical="center"/>
    </xf>
    <xf numFmtId="0" fontId="0" fillId="3" borderId="11" xfId="0" applyFill="1" applyBorder="1" applyAlignment="1">
      <alignment vertical="center"/>
    </xf>
    <xf numFmtId="0" fontId="2" fillId="3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3" borderId="7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15" fillId="0" borderId="0" xfId="0" applyFont="1"/>
    <xf numFmtId="0" fontId="2" fillId="5" borderId="8" xfId="0" applyFont="1" applyFill="1" applyBorder="1" applyAlignment="1">
      <alignment vertical="center" wrapText="1"/>
    </xf>
    <xf numFmtId="0" fontId="0" fillId="3" borderId="10" xfId="0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0" fillId="5" borderId="22" xfId="0" applyFill="1" applyBorder="1"/>
    <xf numFmtId="0" fontId="0" fillId="5" borderId="21" xfId="0" applyFill="1" applyBorder="1"/>
    <xf numFmtId="165" fontId="0" fillId="3" borderId="0" xfId="0" applyNumberFormat="1" applyFill="1"/>
    <xf numFmtId="0" fontId="0" fillId="3" borderId="1" xfId="0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horizontal="center" vertical="center"/>
      <protection locked="0"/>
    </xf>
    <xf numFmtId="0" fontId="0" fillId="3" borderId="11" xfId="0" applyFill="1" applyBorder="1" applyAlignment="1" applyProtection="1">
      <alignment horizontal="center" vertical="center"/>
      <protection locked="0"/>
    </xf>
    <xf numFmtId="0" fontId="0" fillId="3" borderId="3" xfId="0" applyFill="1" applyBorder="1" applyAlignment="1" applyProtection="1">
      <alignment vertical="center"/>
      <protection locked="0"/>
    </xf>
    <xf numFmtId="0" fontId="2" fillId="5" borderId="21" xfId="0" applyFont="1" applyFill="1" applyBorder="1" applyAlignment="1">
      <alignment vertical="center"/>
    </xf>
    <xf numFmtId="0" fontId="2" fillId="3" borderId="0" xfId="0" applyFont="1" applyFill="1" applyAlignment="1">
      <alignment horizontal="right"/>
    </xf>
    <xf numFmtId="0" fontId="2" fillId="3" borderId="0" xfId="0" applyFont="1" applyFill="1" applyAlignment="1">
      <alignment horizontal="left"/>
    </xf>
    <xf numFmtId="0" fontId="41" fillId="6" borderId="0" xfId="0" applyFont="1" applyFill="1" applyAlignment="1">
      <alignment vertical="center"/>
    </xf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2" fontId="1" fillId="3" borderId="0" xfId="0" applyNumberFormat="1" applyFont="1" applyFill="1" applyAlignment="1">
      <alignment horizontal="center" vertical="center"/>
    </xf>
    <xf numFmtId="2" fontId="23" fillId="3" borderId="0" xfId="0" applyNumberFormat="1" applyFont="1" applyFill="1" applyAlignment="1">
      <alignment horizontal="center" vertical="center"/>
    </xf>
    <xf numFmtId="0" fontId="1" fillId="3" borderId="0" xfId="0" applyFont="1" applyFill="1" applyAlignment="1">
      <alignment vertical="center"/>
    </xf>
    <xf numFmtId="0" fontId="23" fillId="0" borderId="0" xfId="0" applyFont="1"/>
    <xf numFmtId="0" fontId="42" fillId="3" borderId="0" xfId="0" applyFont="1" applyFill="1" applyAlignment="1" applyProtection="1">
      <alignment vertical="center"/>
      <protection locked="0"/>
    </xf>
    <xf numFmtId="0" fontId="24" fillId="3" borderId="0" xfId="0" applyFont="1" applyFill="1" applyAlignment="1">
      <alignment vertical="center"/>
    </xf>
    <xf numFmtId="0" fontId="27" fillId="3" borderId="0" xfId="0" applyFont="1" applyFill="1" applyAlignment="1">
      <alignment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21" fillId="5" borderId="0" xfId="0" applyFont="1" applyFill="1" applyAlignment="1">
      <alignment horizontal="center" vertical="center"/>
    </xf>
    <xf numFmtId="0" fontId="21" fillId="5" borderId="10" xfId="0" applyFont="1" applyFill="1" applyBorder="1" applyAlignment="1">
      <alignment horizontal="center" vertical="center"/>
    </xf>
    <xf numFmtId="0" fontId="17" fillId="5" borderId="4" xfId="0" applyFont="1" applyFill="1" applyBorder="1" applyAlignment="1">
      <alignment horizontal="center" vertical="center"/>
    </xf>
    <xf numFmtId="0" fontId="17" fillId="5" borderId="10" xfId="0" applyFont="1" applyFill="1" applyBorder="1" applyAlignment="1">
      <alignment horizontal="center" vertical="center"/>
    </xf>
    <xf numFmtId="0" fontId="10" fillId="3" borderId="9" xfId="0" applyFont="1" applyFill="1" applyBorder="1" applyAlignment="1" applyProtection="1">
      <alignment horizontal="center" vertical="center"/>
      <protection locked="0"/>
    </xf>
    <xf numFmtId="0" fontId="21" fillId="5" borderId="8" xfId="0" applyFont="1" applyFill="1" applyBorder="1" applyAlignment="1">
      <alignment horizontal="center" vertical="center"/>
    </xf>
    <xf numFmtId="0" fontId="21" fillId="5" borderId="5" xfId="0" applyFont="1" applyFill="1" applyBorder="1" applyAlignment="1">
      <alignment horizontal="center" vertical="center"/>
    </xf>
    <xf numFmtId="0" fontId="21" fillId="5" borderId="11" xfId="0" applyFont="1" applyFill="1" applyBorder="1" applyAlignment="1">
      <alignment horizontal="center" vertical="center"/>
    </xf>
    <xf numFmtId="166" fontId="0" fillId="3" borderId="4" xfId="0" applyNumberFormat="1" applyFill="1" applyBorder="1" applyProtection="1">
      <protection locked="0"/>
    </xf>
    <xf numFmtId="166" fontId="0" fillId="3" borderId="7" xfId="0" applyNumberFormat="1" applyFill="1" applyBorder="1" applyProtection="1">
      <protection locked="0"/>
    </xf>
    <xf numFmtId="166" fontId="0" fillId="3" borderId="9" xfId="0" applyNumberFormat="1" applyFill="1" applyBorder="1" applyProtection="1">
      <protection locked="0"/>
    </xf>
    <xf numFmtId="0" fontId="0" fillId="5" borderId="4" xfId="0" applyFill="1" applyBorder="1"/>
    <xf numFmtId="0" fontId="0" fillId="5" borderId="7" xfId="0" applyFill="1" applyBorder="1"/>
    <xf numFmtId="0" fontId="0" fillId="5" borderId="9" xfId="0" applyFill="1" applyBorder="1"/>
    <xf numFmtId="0" fontId="45" fillId="3" borderId="0" xfId="0" applyFont="1" applyFill="1" applyAlignment="1">
      <alignment vertical="center"/>
    </xf>
    <xf numFmtId="0" fontId="44" fillId="3" borderId="0" xfId="0" applyFont="1" applyFill="1" applyAlignment="1">
      <alignment vertical="center"/>
    </xf>
    <xf numFmtId="0" fontId="46" fillId="3" borderId="4" xfId="0" applyFont="1" applyFill="1" applyBorder="1" applyAlignment="1">
      <alignment horizontal="left" vertical="center"/>
    </xf>
    <xf numFmtId="0" fontId="45" fillId="3" borderId="5" xfId="0" applyFont="1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6" xfId="0" applyFill="1" applyBorder="1" applyAlignment="1">
      <alignment vertical="center"/>
    </xf>
    <xf numFmtId="0" fontId="46" fillId="3" borderId="9" xfId="0" applyFont="1" applyFill="1" applyBorder="1" applyAlignment="1">
      <alignment vertical="center"/>
    </xf>
    <xf numFmtId="0" fontId="46" fillId="3" borderId="0" xfId="0" applyFont="1" applyFill="1" applyAlignment="1">
      <alignment horizontal="left" vertical="center"/>
    </xf>
    <xf numFmtId="0" fontId="46" fillId="3" borderId="0" xfId="0" applyFont="1" applyFill="1" applyAlignment="1">
      <alignment vertical="center"/>
    </xf>
    <xf numFmtId="0" fontId="16" fillId="3" borderId="0" xfId="0" applyFont="1" applyFill="1" applyAlignment="1">
      <alignment vertical="center"/>
    </xf>
    <xf numFmtId="0" fontId="46" fillId="3" borderId="7" xfId="0" applyFont="1" applyFill="1" applyBorder="1" applyAlignment="1">
      <alignment vertical="center"/>
    </xf>
    <xf numFmtId="0" fontId="0" fillId="3" borderId="11" xfId="0" applyFill="1" applyBorder="1"/>
    <xf numFmtId="0" fontId="39" fillId="3" borderId="0" xfId="0" applyFont="1" applyFill="1" applyAlignment="1">
      <alignment horizontal="center" vertical="center"/>
    </xf>
    <xf numFmtId="0" fontId="2" fillId="0" borderId="0" xfId="0" applyFont="1"/>
    <xf numFmtId="0" fontId="46" fillId="3" borderId="7" xfId="0" applyFont="1" applyFill="1" applyBorder="1" applyAlignment="1">
      <alignment horizontal="left" vertical="center"/>
    </xf>
    <xf numFmtId="0" fontId="44" fillId="3" borderId="5" xfId="0" applyFont="1" applyFill="1" applyBorder="1" applyAlignment="1">
      <alignment vertical="center"/>
    </xf>
    <xf numFmtId="0" fontId="24" fillId="3" borderId="0" xfId="0" applyFont="1" applyFill="1" applyAlignment="1">
      <alignment horizontal="center" vertical="center"/>
    </xf>
    <xf numFmtId="0" fontId="18" fillId="3" borderId="17" xfId="0" applyFont="1" applyFill="1" applyBorder="1" applyAlignment="1" applyProtection="1">
      <alignment horizontal="center" vertical="center"/>
      <protection locked="0"/>
    </xf>
    <xf numFmtId="0" fontId="18" fillId="3" borderId="20" xfId="0" applyFont="1" applyFill="1" applyBorder="1" applyAlignment="1" applyProtection="1">
      <alignment horizontal="center" vertical="center"/>
      <protection locked="0"/>
    </xf>
    <xf numFmtId="2" fontId="3" fillId="3" borderId="0" xfId="0" applyNumberFormat="1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/>
    </xf>
    <xf numFmtId="0" fontId="27" fillId="3" borderId="18" xfId="0" applyFont="1" applyFill="1" applyBorder="1" applyAlignment="1" applyProtection="1">
      <alignment horizontal="center" vertical="center"/>
      <protection locked="0"/>
    </xf>
    <xf numFmtId="0" fontId="27" fillId="3" borderId="19" xfId="0" applyFont="1" applyFill="1" applyBorder="1" applyAlignment="1" applyProtection="1">
      <alignment horizontal="center" vertical="center"/>
      <protection locked="0"/>
    </xf>
    <xf numFmtId="0" fontId="9" fillId="3" borderId="0" xfId="0" applyFont="1" applyFill="1" applyAlignment="1">
      <alignment horizontal="center" vertical="center"/>
    </xf>
    <xf numFmtId="0" fontId="27" fillId="3" borderId="13" xfId="0" applyFont="1" applyFill="1" applyBorder="1" applyAlignment="1" applyProtection="1">
      <alignment horizontal="center" vertical="center"/>
      <protection locked="0"/>
    </xf>
    <xf numFmtId="0" fontId="27" fillId="3" borderId="15" xfId="0" applyFont="1" applyFill="1" applyBorder="1" applyAlignment="1" applyProtection="1">
      <alignment horizontal="center" vertical="center"/>
      <protection locked="0"/>
    </xf>
    <xf numFmtId="0" fontId="27" fillId="3" borderId="14" xfId="0" applyFont="1" applyFill="1" applyBorder="1" applyAlignment="1" applyProtection="1">
      <alignment horizontal="center" vertical="center"/>
      <protection locked="0"/>
    </xf>
    <xf numFmtId="0" fontId="43" fillId="3" borderId="5" xfId="0" applyFont="1" applyFill="1" applyBorder="1" applyAlignment="1">
      <alignment horizontal="left" vertical="center" wrapText="1"/>
    </xf>
    <xf numFmtId="0" fontId="43" fillId="3" borderId="0" xfId="0" applyFont="1" applyFill="1" applyAlignment="1">
      <alignment horizontal="left" vertical="center" wrapText="1"/>
    </xf>
    <xf numFmtId="0" fontId="30" fillId="3" borderId="0" xfId="0" applyFont="1" applyFill="1" applyAlignment="1">
      <alignment horizontal="center" vertical="center"/>
    </xf>
    <xf numFmtId="0" fontId="19" fillId="3" borderId="0" xfId="0" applyFont="1" applyFill="1" applyAlignment="1">
      <alignment horizontal="center" vertical="center"/>
    </xf>
    <xf numFmtId="0" fontId="19" fillId="3" borderId="10" xfId="0" applyFont="1" applyFill="1" applyBorder="1" applyAlignment="1">
      <alignment horizontal="center" vertical="center"/>
    </xf>
    <xf numFmtId="0" fontId="19" fillId="3" borderId="0" xfId="0" applyFont="1" applyFill="1" applyAlignment="1">
      <alignment horizontal="right" vertical="center"/>
    </xf>
    <xf numFmtId="0" fontId="19" fillId="3" borderId="10" xfId="0" applyFont="1" applyFill="1" applyBorder="1" applyAlignment="1">
      <alignment horizontal="right" vertical="center"/>
    </xf>
    <xf numFmtId="0" fontId="43" fillId="3" borderId="5" xfId="0" applyFont="1" applyFill="1" applyBorder="1" applyAlignment="1">
      <alignment horizontal="left" wrapText="1"/>
    </xf>
    <xf numFmtId="0" fontId="43" fillId="3" borderId="0" xfId="0" applyFont="1" applyFill="1" applyAlignment="1">
      <alignment horizontal="left" wrapText="1"/>
    </xf>
    <xf numFmtId="0" fontId="10" fillId="3" borderId="0" xfId="0" applyFont="1" applyFill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20" fillId="5" borderId="8" xfId="0" applyFont="1" applyFill="1" applyBorder="1" applyAlignment="1">
      <alignment horizontal="center" vertical="center" wrapText="1"/>
    </xf>
    <xf numFmtId="0" fontId="20" fillId="5" borderId="11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2" xfId="0" applyFill="1" applyBorder="1" applyAlignment="1">
      <alignment horizontal="left" vertical="center" wrapText="1"/>
    </xf>
    <xf numFmtId="0" fontId="0" fillId="5" borderId="3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18" fillId="5" borderId="2" xfId="0" applyFont="1" applyFill="1" applyBorder="1" applyAlignment="1">
      <alignment horizontal="center" vertical="center" wrapText="1"/>
    </xf>
    <xf numFmtId="0" fontId="18" fillId="5" borderId="3" xfId="0" applyFont="1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20" fillId="3" borderId="0" xfId="0" applyFont="1" applyFill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31" fillId="3" borderId="0" xfId="0" applyFont="1" applyFill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0" fillId="3" borderId="4" xfId="0" applyFill="1" applyBorder="1" applyAlignment="1" applyProtection="1">
      <alignment horizontal="left" vertical="center"/>
      <protection locked="0"/>
    </xf>
    <xf numFmtId="0" fontId="0" fillId="3" borderId="5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 applyProtection="1">
      <alignment horizontal="left" vertical="center"/>
      <protection locked="0"/>
    </xf>
    <xf numFmtId="0" fontId="0" fillId="3" borderId="9" xfId="0" applyFill="1" applyBorder="1" applyAlignment="1" applyProtection="1">
      <alignment horizontal="left" vertical="center"/>
      <protection locked="0"/>
    </xf>
    <xf numFmtId="0" fontId="0" fillId="3" borderId="10" xfId="0" applyFill="1" applyBorder="1" applyAlignment="1" applyProtection="1">
      <alignment horizontal="left" vertical="center"/>
      <protection locked="0"/>
    </xf>
    <xf numFmtId="0" fontId="0" fillId="3" borderId="11" xfId="0" applyFill="1" applyBorder="1" applyAlignment="1" applyProtection="1">
      <alignment horizontal="left" vertical="center"/>
      <protection locked="0"/>
    </xf>
    <xf numFmtId="0" fontId="0" fillId="3" borderId="7" xfId="0" applyFill="1" applyBorder="1" applyAlignment="1" applyProtection="1">
      <alignment horizontal="left" vertical="center"/>
      <protection locked="0"/>
    </xf>
    <xf numFmtId="0" fontId="0" fillId="3" borderId="0" xfId="0" applyFill="1" applyAlignment="1" applyProtection="1">
      <alignment horizontal="left" vertical="center"/>
      <protection locked="0"/>
    </xf>
    <xf numFmtId="0" fontId="0" fillId="3" borderId="8" xfId="0" applyFill="1" applyBorder="1" applyAlignment="1" applyProtection="1">
      <alignment horizontal="left" vertical="center"/>
      <protection locked="0"/>
    </xf>
    <xf numFmtId="0" fontId="37" fillId="3" borderId="0" xfId="0" applyFont="1" applyFill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0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0" fillId="3" borderId="7" xfId="0" applyFill="1" applyBorder="1" applyAlignment="1" applyProtection="1">
      <alignment horizontal="left"/>
      <protection locked="0"/>
    </xf>
    <xf numFmtId="0" fontId="0" fillId="3" borderId="0" xfId="0" applyFill="1" applyAlignment="1" applyProtection="1">
      <alignment horizontal="left"/>
      <protection locked="0"/>
    </xf>
    <xf numFmtId="0" fontId="0" fillId="3" borderId="8" xfId="0" applyFill="1" applyBorder="1" applyAlignment="1" applyProtection="1">
      <alignment horizontal="left"/>
      <protection locked="0"/>
    </xf>
    <xf numFmtId="0" fontId="0" fillId="3" borderId="9" xfId="0" applyFill="1" applyBorder="1" applyAlignment="1" applyProtection="1">
      <alignment horizontal="left"/>
      <protection locked="0"/>
    </xf>
    <xf numFmtId="0" fontId="0" fillId="3" borderId="10" xfId="0" applyFill="1" applyBorder="1" applyAlignment="1" applyProtection="1">
      <alignment horizontal="left"/>
      <protection locked="0"/>
    </xf>
    <xf numFmtId="0" fontId="0" fillId="3" borderId="11" xfId="0" applyFill="1" applyBorder="1" applyAlignment="1" applyProtection="1">
      <alignment horizontal="left"/>
      <protection locked="0"/>
    </xf>
    <xf numFmtId="0" fontId="38" fillId="3" borderId="0" xfId="0" applyFont="1" applyFill="1" applyAlignment="1">
      <alignment horizontal="center" vertical="center" wrapText="1"/>
    </xf>
    <xf numFmtId="0" fontId="0" fillId="5" borderId="21" xfId="0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0" fillId="0" borderId="4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3" borderId="4" xfId="0" applyFill="1" applyBorder="1" applyAlignment="1" applyProtection="1">
      <alignment horizontal="left" vertical="top" wrapText="1"/>
      <protection locked="0"/>
    </xf>
    <xf numFmtId="0" fontId="0" fillId="3" borderId="5" xfId="0" applyFill="1" applyBorder="1" applyAlignment="1" applyProtection="1">
      <alignment horizontal="left" vertical="top" wrapText="1"/>
      <protection locked="0"/>
    </xf>
    <xf numFmtId="0" fontId="0" fillId="3" borderId="6" xfId="0" applyFill="1" applyBorder="1" applyAlignment="1" applyProtection="1">
      <alignment horizontal="left" vertical="top" wrapText="1"/>
      <protection locked="0"/>
    </xf>
    <xf numFmtId="0" fontId="0" fillId="3" borderId="7" xfId="0" applyFill="1" applyBorder="1" applyAlignment="1" applyProtection="1">
      <alignment horizontal="left" vertical="top" wrapText="1"/>
      <protection locked="0"/>
    </xf>
    <xf numFmtId="0" fontId="0" fillId="3" borderId="0" xfId="0" applyFill="1" applyAlignment="1" applyProtection="1">
      <alignment horizontal="left" vertical="top" wrapText="1"/>
      <protection locked="0"/>
    </xf>
    <xf numFmtId="0" fontId="0" fillId="3" borderId="8" xfId="0" applyFill="1" applyBorder="1" applyAlignment="1" applyProtection="1">
      <alignment horizontal="left" vertical="top" wrapText="1"/>
      <protection locked="0"/>
    </xf>
    <xf numFmtId="0" fontId="0" fillId="3" borderId="9" xfId="0" applyFill="1" applyBorder="1" applyAlignment="1" applyProtection="1">
      <alignment horizontal="left" vertical="top" wrapText="1"/>
      <protection locked="0"/>
    </xf>
    <xf numFmtId="0" fontId="0" fillId="3" borderId="10" xfId="0" applyFill="1" applyBorder="1" applyAlignment="1" applyProtection="1">
      <alignment horizontal="left" vertical="top" wrapText="1"/>
      <protection locked="0"/>
    </xf>
    <xf numFmtId="0" fontId="0" fillId="3" borderId="11" xfId="0" applyFill="1" applyBorder="1" applyAlignment="1" applyProtection="1">
      <alignment horizontal="left" vertical="top" wrapText="1"/>
      <protection locked="0"/>
    </xf>
    <xf numFmtId="0" fontId="0" fillId="3" borderId="7" xfId="0" applyFill="1" applyBorder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3" borderId="8" xfId="0" applyFill="1" applyBorder="1" applyAlignment="1">
      <alignment horizontal="left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165" fontId="0" fillId="3" borderId="0" xfId="0" applyNumberFormat="1" applyFill="1" applyAlignment="1">
      <alignment horizontal="left"/>
    </xf>
    <xf numFmtId="0" fontId="0" fillId="5" borderId="23" xfId="0" applyFill="1" applyBorder="1" applyAlignment="1">
      <alignment horizontal="left" vertical="center"/>
    </xf>
    <xf numFmtId="0" fontId="0" fillId="5" borderId="21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 shrinkToFit="1"/>
    </xf>
    <xf numFmtId="0" fontId="0" fillId="3" borderId="5" xfId="0" applyFill="1" applyBorder="1" applyAlignment="1">
      <alignment horizontal="left" vertical="center" shrinkToFit="1"/>
    </xf>
    <xf numFmtId="0" fontId="0" fillId="3" borderId="6" xfId="0" applyFill="1" applyBorder="1" applyAlignment="1">
      <alignment horizontal="left" vertical="center" shrinkToFit="1"/>
    </xf>
    <xf numFmtId="0" fontId="0" fillId="3" borderId="7" xfId="0" applyFill="1" applyBorder="1" applyAlignment="1">
      <alignment horizontal="left" vertical="center" shrinkToFit="1"/>
    </xf>
    <xf numFmtId="0" fontId="0" fillId="3" borderId="0" xfId="0" applyFill="1" applyAlignment="1">
      <alignment horizontal="left" vertical="center" shrinkToFit="1"/>
    </xf>
    <xf numFmtId="0" fontId="0" fillId="3" borderId="8" xfId="0" applyFill="1" applyBorder="1" applyAlignment="1">
      <alignment horizontal="left" vertical="center" shrinkToFit="1"/>
    </xf>
    <xf numFmtId="0" fontId="0" fillId="3" borderId="7" xfId="0" applyFill="1" applyBorder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0" fillId="3" borderId="8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0" fillId="3" borderId="10" xfId="0" applyFill="1" applyBorder="1" applyAlignment="1">
      <alignment horizontal="left" vertical="center"/>
    </xf>
    <xf numFmtId="0" fontId="0" fillId="3" borderId="11" xfId="0" applyFill="1" applyBorder="1" applyAlignment="1">
      <alignment horizontal="left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0" fillId="3" borderId="6" xfId="0" applyFill="1" applyBorder="1" applyAlignment="1">
      <alignment horizontal="left" vertical="top" wrapText="1"/>
    </xf>
    <xf numFmtId="0" fontId="0" fillId="3" borderId="7" xfId="0" applyFill="1" applyBorder="1" applyAlignment="1">
      <alignment horizontal="left" vertical="top" wrapText="1"/>
    </xf>
    <xf numFmtId="0" fontId="0" fillId="3" borderId="0" xfId="0" applyFill="1" applyAlignment="1">
      <alignment horizontal="left" vertical="top" wrapText="1"/>
    </xf>
    <xf numFmtId="0" fontId="0" fillId="3" borderId="8" xfId="0" applyFill="1" applyBorder="1" applyAlignment="1">
      <alignment horizontal="left" vertical="top" wrapText="1"/>
    </xf>
    <xf numFmtId="0" fontId="0" fillId="3" borderId="9" xfId="0" applyFill="1" applyBorder="1" applyAlignment="1">
      <alignment horizontal="left" vertical="top" wrapText="1"/>
    </xf>
    <xf numFmtId="0" fontId="0" fillId="3" borderId="10" xfId="0" applyFill="1" applyBorder="1" applyAlignment="1">
      <alignment horizontal="left" vertical="top" wrapText="1"/>
    </xf>
    <xf numFmtId="0" fontId="0" fillId="3" borderId="11" xfId="0" applyFill="1" applyBorder="1" applyAlignment="1">
      <alignment horizontal="left" vertical="top" wrapText="1"/>
    </xf>
    <xf numFmtId="0" fontId="0" fillId="3" borderId="9" xfId="0" applyFill="1" applyBorder="1" applyAlignment="1">
      <alignment horizontal="left" vertical="center" wrapText="1"/>
    </xf>
    <xf numFmtId="0" fontId="0" fillId="3" borderId="10" xfId="0" applyFill="1" applyBorder="1" applyAlignment="1">
      <alignment horizontal="left" vertical="center" wrapText="1"/>
    </xf>
    <xf numFmtId="0" fontId="0" fillId="3" borderId="11" xfId="0" applyFill="1" applyBorder="1" applyAlignment="1">
      <alignment horizontal="left" vertical="center" wrapText="1"/>
    </xf>
    <xf numFmtId="0" fontId="2" fillId="5" borderId="23" xfId="0" applyFont="1" applyFill="1" applyBorder="1" applyAlignment="1">
      <alignment horizontal="center" vertical="center"/>
    </xf>
    <xf numFmtId="0" fontId="2" fillId="5" borderId="22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left" vertical="center" wrapText="1"/>
    </xf>
    <xf numFmtId="0" fontId="0" fillId="3" borderId="5" xfId="0" applyFill="1" applyBorder="1" applyAlignment="1">
      <alignment horizontal="left" vertical="center" wrapText="1"/>
    </xf>
    <xf numFmtId="0" fontId="0" fillId="3" borderId="6" xfId="0" applyFill="1" applyBorder="1" applyAlignment="1">
      <alignment horizontal="left" vertical="center" wrapText="1"/>
    </xf>
    <xf numFmtId="0" fontId="2" fillId="5" borderId="21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0" fillId="3" borderId="9" xfId="0" applyFill="1" applyBorder="1" applyAlignment="1">
      <alignment horizontal="left" vertical="center" shrinkToFit="1"/>
    </xf>
    <xf numFmtId="0" fontId="0" fillId="3" borderId="10" xfId="0" applyFill="1" applyBorder="1" applyAlignment="1">
      <alignment horizontal="left" vertical="center" shrinkToFit="1"/>
    </xf>
    <xf numFmtId="0" fontId="0" fillId="3" borderId="11" xfId="0" applyFill="1" applyBorder="1" applyAlignment="1">
      <alignment horizontal="left" vertical="center" shrinkToFit="1"/>
    </xf>
    <xf numFmtId="0" fontId="39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0" fillId="3" borderId="0" xfId="0" applyFill="1" applyAlignment="1">
      <alignment horizontal="center" vertical="center"/>
    </xf>
    <xf numFmtId="0" fontId="0" fillId="5" borderId="23" xfId="0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39" fillId="3" borderId="0" xfId="0" applyFont="1" applyFill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5" borderId="23" xfId="0" applyFill="1" applyBorder="1" applyAlignment="1">
      <alignment horizontal="left"/>
    </xf>
    <xf numFmtId="0" fontId="0" fillId="5" borderId="21" xfId="0" applyFill="1" applyBorder="1" applyAlignment="1">
      <alignment horizontal="left"/>
    </xf>
    <xf numFmtId="0" fontId="0" fillId="5" borderId="22" xfId="0" applyFill="1" applyBorder="1" applyAlignment="1">
      <alignment horizontal="left"/>
    </xf>
    <xf numFmtId="0" fontId="0" fillId="3" borderId="7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8" xfId="0" applyFill="1" applyBorder="1" applyAlignment="1">
      <alignment horizontal="left"/>
    </xf>
    <xf numFmtId="0" fontId="0" fillId="5" borderId="22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9" xfId="0" applyFill="1" applyBorder="1" applyAlignment="1">
      <alignment horizontal="left"/>
    </xf>
    <xf numFmtId="0" fontId="0" fillId="3" borderId="10" xfId="0" applyFill="1" applyBorder="1" applyAlignment="1">
      <alignment horizontal="left"/>
    </xf>
    <xf numFmtId="0" fontId="0" fillId="3" borderId="11" xfId="0" applyFill="1" applyBorder="1" applyAlignment="1">
      <alignment horizontal="left"/>
    </xf>
    <xf numFmtId="0" fontId="0" fillId="3" borderId="5" xfId="0" applyFill="1" applyBorder="1" applyAlignment="1">
      <alignment horizontal="center" vertical="center"/>
    </xf>
  </cellXfs>
  <cellStyles count="1">
    <cellStyle name="Normal" xfId="0" builtinId="0"/>
  </cellStyles>
  <dxfs count="34">
    <dxf>
      <font>
        <b val="0"/>
        <i val="0"/>
        <color rgb="FF860000"/>
      </font>
      <fill>
        <patternFill>
          <bgColor theme="5" tint="0.59996337778862885"/>
        </patternFill>
      </fill>
    </dxf>
    <dxf>
      <font>
        <color theme="1"/>
      </font>
      <fill>
        <patternFill>
          <bgColor rgb="FFFEEEB2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9A72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866300"/>
      </font>
      <fill>
        <patternFill>
          <bgColor rgb="FFFFD47D"/>
        </patternFill>
      </fill>
    </dxf>
    <dxf>
      <font>
        <color rgb="FF9A7200"/>
      </font>
      <fill>
        <patternFill>
          <bgColor rgb="FFFFD47D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rgb="FF9A7200"/>
      </font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ill>
        <patternFill>
          <bgColor rgb="FFFFCC66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ill>
        <patternFill>
          <bgColor rgb="FFFFCC66"/>
        </patternFill>
      </fill>
    </dxf>
    <dxf>
      <fill>
        <patternFill>
          <bgColor rgb="FFFFCC66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D47D"/>
      <color rgb="FF866300"/>
      <color rgb="FF9A7200"/>
      <color rgb="FFFFCC66"/>
      <color rgb="FF860000"/>
      <color rgb="FFFEEEB2"/>
      <color rgb="FFFFFF66"/>
      <color rgb="FF045ECA"/>
      <color rgb="FFC6EFCE"/>
      <color rgb="FF0061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fastamentos!A1"/><Relationship Id="rId3" Type="http://schemas.openxmlformats.org/officeDocument/2006/relationships/hyperlink" Target="#Orienta&#231;&#245;es!A1"/><Relationship Id="rId7" Type="http://schemas.openxmlformats.org/officeDocument/2006/relationships/hyperlink" Target="#Outras!A1"/><Relationship Id="rId12" Type="http://schemas.openxmlformats.org/officeDocument/2006/relationships/hyperlink" Target="#Observa&#231;&#245;es!A1"/><Relationship Id="rId2" Type="http://schemas.openxmlformats.org/officeDocument/2006/relationships/hyperlink" Target="#Aulas!A1"/><Relationship Id="rId1" Type="http://schemas.openxmlformats.org/officeDocument/2006/relationships/image" Target="../media/image1.png"/><Relationship Id="rId6" Type="http://schemas.openxmlformats.org/officeDocument/2006/relationships/hyperlink" Target="#Gest&#227;o!A1"/><Relationship Id="rId11" Type="http://schemas.openxmlformats.org/officeDocument/2006/relationships/hyperlink" Target="#'Projetos de Ensino'!A1"/><Relationship Id="rId5" Type="http://schemas.openxmlformats.org/officeDocument/2006/relationships/hyperlink" Target="#Extens&#227;o!A1"/><Relationship Id="rId10" Type="http://schemas.openxmlformats.org/officeDocument/2006/relationships/hyperlink" Target="#Compilado!A1"/><Relationship Id="rId4" Type="http://schemas.openxmlformats.org/officeDocument/2006/relationships/hyperlink" Target="#Pesquisa!A1"/><Relationship Id="rId9" Type="http://schemas.openxmlformats.org/officeDocument/2006/relationships/hyperlink" Target="#Remuneradas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'Informa&#231;&#245;es e Resumo'!A1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hyperlink" Target="#'Informa&#231;&#245;es e Resumo'!A1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514351</xdr:colOff>
      <xdr:row>0</xdr:row>
      <xdr:rowOff>57150</xdr:rowOff>
    </xdr:from>
    <xdr:to>
      <xdr:col>0</xdr:col>
      <xdr:colOff>1339851</xdr:colOff>
      <xdr:row>3</xdr:row>
      <xdr:rowOff>104775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1" y="57150"/>
          <a:ext cx="8255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152400</xdr:colOff>
      <xdr:row>11</xdr:row>
      <xdr:rowOff>66675</xdr:rowOff>
    </xdr:from>
    <xdr:to>
      <xdr:col>12</xdr:col>
      <xdr:colOff>161925</xdr:colOff>
      <xdr:row>14</xdr:row>
      <xdr:rowOff>9525</xdr:rowOff>
    </xdr:to>
    <xdr:sp macro="" textlink="">
      <xdr:nvSpPr>
        <xdr:cNvPr id="2" name="Retângulo de cantos arredondados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7991475" y="2447925"/>
          <a:ext cx="1838325" cy="514350"/>
        </a:xfrm>
        <a:prstGeom prst="roundRect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Aulas</a:t>
          </a:r>
          <a:endParaRPr lang="pt-BR" sz="1100"/>
        </a:p>
      </xdr:txBody>
    </xdr:sp>
    <xdr:clientData/>
  </xdr:twoCellAnchor>
  <xdr:twoCellAnchor>
    <xdr:from>
      <xdr:col>9</xdr:col>
      <xdr:colOff>114301</xdr:colOff>
      <xdr:row>15</xdr:row>
      <xdr:rowOff>19050</xdr:rowOff>
    </xdr:from>
    <xdr:to>
      <xdr:col>12</xdr:col>
      <xdr:colOff>171451</xdr:colOff>
      <xdr:row>17</xdr:row>
      <xdr:rowOff>180975</xdr:rowOff>
    </xdr:to>
    <xdr:sp macro="" textlink="">
      <xdr:nvSpPr>
        <xdr:cNvPr id="3" name="Retângulo de cantos arredondados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734176" y="3171825"/>
          <a:ext cx="1885950" cy="542925"/>
        </a:xfrm>
        <a:prstGeom prst="roundRect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Orientações</a:t>
          </a:r>
          <a:endParaRPr lang="pt-BR" sz="1100"/>
        </a:p>
      </xdr:txBody>
    </xdr:sp>
    <xdr:clientData/>
  </xdr:twoCellAnchor>
  <xdr:twoCellAnchor>
    <xdr:from>
      <xdr:col>9</xdr:col>
      <xdr:colOff>142875</xdr:colOff>
      <xdr:row>19</xdr:row>
      <xdr:rowOff>57150</xdr:rowOff>
    </xdr:from>
    <xdr:to>
      <xdr:col>12</xdr:col>
      <xdr:colOff>152400</xdr:colOff>
      <xdr:row>21</xdr:row>
      <xdr:rowOff>171450</xdr:rowOff>
    </xdr:to>
    <xdr:sp macro="" textlink="">
      <xdr:nvSpPr>
        <xdr:cNvPr id="7" name="Retângulo de cantos arredondados 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6762750" y="3971925"/>
          <a:ext cx="1838325" cy="495300"/>
        </a:xfrm>
        <a:prstGeom prst="roundRec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Pesquisa</a:t>
          </a:r>
          <a:endParaRPr lang="pt-BR" sz="1100"/>
        </a:p>
      </xdr:txBody>
    </xdr:sp>
    <xdr:clientData/>
  </xdr:twoCellAnchor>
  <xdr:twoCellAnchor>
    <xdr:from>
      <xdr:col>13</xdr:col>
      <xdr:colOff>156882</xdr:colOff>
      <xdr:row>17</xdr:row>
      <xdr:rowOff>111498</xdr:rowOff>
    </xdr:from>
    <xdr:to>
      <xdr:col>16</xdr:col>
      <xdr:colOff>490257</xdr:colOff>
      <xdr:row>20</xdr:row>
      <xdr:rowOff>16248</xdr:rowOff>
    </xdr:to>
    <xdr:sp macro="" textlink="">
      <xdr:nvSpPr>
        <xdr:cNvPr id="5" name="Retângulo de cantos arredondados 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9188823" y="3618939"/>
          <a:ext cx="2148728" cy="476250"/>
        </a:xfrm>
        <a:prstGeom prst="round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Extensão</a:t>
          </a:r>
          <a:endParaRPr lang="pt-BR" sz="1100"/>
        </a:p>
      </xdr:txBody>
    </xdr:sp>
    <xdr:clientData/>
  </xdr:twoCellAnchor>
  <xdr:twoCellAnchor>
    <xdr:from>
      <xdr:col>9</xdr:col>
      <xdr:colOff>152400</xdr:colOff>
      <xdr:row>23</xdr:row>
      <xdr:rowOff>180975</xdr:rowOff>
    </xdr:from>
    <xdr:to>
      <xdr:col>12</xdr:col>
      <xdr:colOff>152400</xdr:colOff>
      <xdr:row>26</xdr:row>
      <xdr:rowOff>47625</xdr:rowOff>
    </xdr:to>
    <xdr:sp macro="" textlink="">
      <xdr:nvSpPr>
        <xdr:cNvPr id="6" name="Retângulo de cantos arredondados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6772275" y="4857750"/>
          <a:ext cx="1828800" cy="4381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Gestão</a:t>
          </a:r>
          <a:endParaRPr lang="pt-BR" sz="1100"/>
        </a:p>
      </xdr:txBody>
    </xdr:sp>
    <xdr:clientData/>
  </xdr:twoCellAnchor>
  <xdr:twoCellAnchor>
    <xdr:from>
      <xdr:col>13</xdr:col>
      <xdr:colOff>142314</xdr:colOff>
      <xdr:row>20</xdr:row>
      <xdr:rowOff>149038</xdr:rowOff>
    </xdr:from>
    <xdr:to>
      <xdr:col>16</xdr:col>
      <xdr:colOff>428064</xdr:colOff>
      <xdr:row>23</xdr:row>
      <xdr:rowOff>44263</xdr:rowOff>
    </xdr:to>
    <xdr:sp macro="" textlink="">
      <xdr:nvSpPr>
        <xdr:cNvPr id="8" name="Retângulo de cantos arredondados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9174255" y="4227979"/>
          <a:ext cx="2101103" cy="466725"/>
        </a:xfrm>
        <a:prstGeom prst="roundRect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800"/>
            <a:t>Outras atividades</a:t>
          </a:r>
          <a:endParaRPr lang="pt-BR" sz="1100"/>
        </a:p>
      </xdr:txBody>
    </xdr:sp>
    <xdr:clientData/>
  </xdr:twoCellAnchor>
  <xdr:twoCellAnchor>
    <xdr:from>
      <xdr:col>9</xdr:col>
      <xdr:colOff>161925</xdr:colOff>
      <xdr:row>27</xdr:row>
      <xdr:rowOff>171449</xdr:rowOff>
    </xdr:from>
    <xdr:to>
      <xdr:col>12</xdr:col>
      <xdr:colOff>161925</xdr:colOff>
      <xdr:row>32</xdr:row>
      <xdr:rowOff>161925</xdr:rowOff>
    </xdr:to>
    <xdr:sp macro="" textlink="">
      <xdr:nvSpPr>
        <xdr:cNvPr id="9" name="Retângulo de canto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6781800" y="5610224"/>
          <a:ext cx="1828800" cy="942976"/>
        </a:xfrm>
        <a:prstGeom prst="roundRect">
          <a:avLst/>
        </a:prstGeom>
        <a:solidFill>
          <a:schemeClr val="tx1">
            <a:lumMod val="75000"/>
            <a:lumOff val="2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Afastamento/</a:t>
          </a:r>
        </a:p>
        <a:p>
          <a:pPr algn="ctr"/>
          <a:r>
            <a:rPr lang="pt-BR" sz="2000"/>
            <a:t>Licença</a:t>
          </a:r>
          <a:endParaRPr lang="pt-BR" sz="1100"/>
        </a:p>
      </xdr:txBody>
    </xdr:sp>
    <xdr:clientData/>
  </xdr:twoCellAnchor>
  <xdr:twoCellAnchor>
    <xdr:from>
      <xdr:col>13</xdr:col>
      <xdr:colOff>151840</xdr:colOff>
      <xdr:row>24</xdr:row>
      <xdr:rowOff>36979</xdr:rowOff>
    </xdr:from>
    <xdr:to>
      <xdr:col>16</xdr:col>
      <xdr:colOff>437590</xdr:colOff>
      <xdr:row>29</xdr:row>
      <xdr:rowOff>27455</xdr:rowOff>
    </xdr:to>
    <xdr:sp macro="" textlink="">
      <xdr:nvSpPr>
        <xdr:cNvPr id="10" name="Retângulo de cantos arredondados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9183781" y="4877920"/>
          <a:ext cx="2101103" cy="942976"/>
        </a:xfrm>
        <a:prstGeom prst="roundRect">
          <a:avLst/>
        </a:prstGeom>
        <a:solidFill>
          <a:schemeClr val="bg1">
            <a:lumMod val="6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chemeClr val="tx1"/>
              </a:solidFill>
            </a:rPr>
            <a:t>Atividades remuneradas</a:t>
          </a:r>
          <a:endParaRPr lang="pt-BR" sz="1100">
            <a:solidFill>
              <a:schemeClr val="tx1"/>
            </a:solidFill>
          </a:endParaRPr>
        </a:p>
      </xdr:txBody>
    </xdr:sp>
    <xdr:clientData/>
  </xdr:twoCellAnchor>
  <xdr:twoCellAnchor>
    <xdr:from>
      <xdr:col>9</xdr:col>
      <xdr:colOff>142875</xdr:colOff>
      <xdr:row>34</xdr:row>
      <xdr:rowOff>114300</xdr:rowOff>
    </xdr:from>
    <xdr:to>
      <xdr:col>14</xdr:col>
      <xdr:colOff>200025</xdr:colOff>
      <xdr:row>38</xdr:row>
      <xdr:rowOff>57150</xdr:rowOff>
    </xdr:to>
    <xdr:sp macro="" textlink="">
      <xdr:nvSpPr>
        <xdr:cNvPr id="11" name="Retângulo de cantos arredondados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6762750" y="6886575"/>
          <a:ext cx="3105150" cy="704850"/>
        </a:xfrm>
        <a:prstGeom prst="roundRect">
          <a:avLst/>
        </a:prstGeom>
        <a:solidFill>
          <a:schemeClr val="accent1">
            <a:lumMod val="75000"/>
          </a:schemeClr>
        </a:solidFill>
        <a:ln>
          <a:solidFill>
            <a:schemeClr val="tx1"/>
          </a:solidFill>
        </a:ln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800">
              <a:solidFill>
                <a:schemeClr val="bg1"/>
              </a:solidFill>
            </a:rPr>
            <a:t>Versão para impressão</a:t>
          </a:r>
          <a:endParaRPr lang="pt-BR" sz="1100">
            <a:solidFill>
              <a:schemeClr val="bg1"/>
            </a:solidFill>
          </a:endParaRPr>
        </a:p>
      </xdr:txBody>
    </xdr:sp>
    <xdr:clientData/>
  </xdr:twoCellAnchor>
  <xdr:twoCellAnchor>
    <xdr:from>
      <xdr:col>13</xdr:col>
      <xdr:colOff>156882</xdr:colOff>
      <xdr:row>11</xdr:row>
      <xdr:rowOff>64994</xdr:rowOff>
    </xdr:from>
    <xdr:to>
      <xdr:col>16</xdr:col>
      <xdr:colOff>490729</xdr:colOff>
      <xdr:row>16</xdr:row>
      <xdr:rowOff>152488</xdr:rowOff>
    </xdr:to>
    <xdr:sp macro="" textlink="">
      <xdr:nvSpPr>
        <xdr:cNvPr id="12" name="Retângulo de cantos arredondados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9188823" y="2418229"/>
          <a:ext cx="2149200" cy="1051200"/>
        </a:xfrm>
        <a:prstGeom prst="roundRect">
          <a:avLst/>
        </a:prstGeom>
        <a:solidFill>
          <a:srgbClr val="045ECA"/>
        </a:solidFill>
        <a:ln>
          <a:solidFill>
            <a:sysClr val="windowText" lastClr="000000"/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/>
            <a:t>Projetos</a:t>
          </a:r>
          <a:r>
            <a:rPr lang="pt-BR" sz="2000" baseline="0"/>
            <a:t> de </a:t>
          </a:r>
          <a:r>
            <a:rPr lang="pt-BR" sz="2000"/>
            <a:t>Ensino</a:t>
          </a:r>
          <a:endParaRPr lang="pt-BR" sz="1100"/>
        </a:p>
      </xdr:txBody>
    </xdr:sp>
    <xdr:clientData/>
  </xdr:twoCellAnchor>
  <xdr:twoCellAnchor>
    <xdr:from>
      <xdr:col>13</xdr:col>
      <xdr:colOff>136151</xdr:colOff>
      <xdr:row>30</xdr:row>
      <xdr:rowOff>38661</xdr:rowOff>
    </xdr:from>
    <xdr:to>
      <xdr:col>16</xdr:col>
      <xdr:colOff>469998</xdr:colOff>
      <xdr:row>32</xdr:row>
      <xdr:rowOff>183217</xdr:rowOff>
    </xdr:to>
    <xdr:sp macro="" textlink="">
      <xdr:nvSpPr>
        <xdr:cNvPr id="13" name="Retângulo de cantos arredondados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9168092" y="6022602"/>
          <a:ext cx="2149200" cy="525556"/>
        </a:xfrm>
        <a:prstGeom prst="roundRect">
          <a:avLst/>
        </a:prstGeom>
        <a:solidFill>
          <a:schemeClr val="bg1">
            <a:lumMod val="95000"/>
          </a:schemeClr>
        </a:solidFill>
        <a:ln>
          <a:solidFill>
            <a:sysClr val="windowText" lastClr="000000"/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2000">
              <a:solidFill>
                <a:sysClr val="windowText" lastClr="000000"/>
              </a:solidFill>
            </a:rPr>
            <a:t>Observações</a:t>
          </a:r>
          <a:endParaRPr lang="pt-BR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9525</xdr:colOff>
      <xdr:row>0</xdr:row>
      <xdr:rowOff>66675</xdr:rowOff>
    </xdr:from>
    <xdr:to>
      <xdr:col>16</xdr:col>
      <xdr:colOff>95250</xdr:colOff>
      <xdr:row>1</xdr:row>
      <xdr:rowOff>161925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9315450" y="66675"/>
          <a:ext cx="1104900" cy="2857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276225</xdr:colOff>
      <xdr:row>0</xdr:row>
      <xdr:rowOff>133350</xdr:rowOff>
    </xdr:from>
    <xdr:to>
      <xdr:col>12</xdr:col>
      <xdr:colOff>57150</xdr:colOff>
      <xdr:row>2</xdr:row>
      <xdr:rowOff>28575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6019800" y="133350"/>
          <a:ext cx="1609725" cy="2762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371475</xdr:colOff>
      <xdr:row>0</xdr:row>
      <xdr:rowOff>133349</xdr:rowOff>
    </xdr:from>
    <xdr:to>
      <xdr:col>14</xdr:col>
      <xdr:colOff>152400</xdr:colOff>
      <xdr:row>2</xdr:row>
      <xdr:rowOff>47624</xdr:rowOff>
    </xdr:to>
    <xdr:sp macro="" textlink="">
      <xdr:nvSpPr>
        <xdr:cNvPr id="3" name="Retângulo de cantos arredondados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6381750" y="133349"/>
          <a:ext cx="1609725" cy="2952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276225</xdr:colOff>
      <xdr:row>0</xdr:row>
      <xdr:rowOff>133350</xdr:rowOff>
    </xdr:from>
    <xdr:to>
      <xdr:col>12</xdr:col>
      <xdr:colOff>57150</xdr:colOff>
      <xdr:row>2</xdr:row>
      <xdr:rowOff>28575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6019800" y="133350"/>
          <a:ext cx="1609725" cy="2762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523875</xdr:colOff>
      <xdr:row>0</xdr:row>
      <xdr:rowOff>142875</xdr:rowOff>
    </xdr:from>
    <xdr:to>
      <xdr:col>10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180975</xdr:colOff>
      <xdr:row>0</xdr:row>
      <xdr:rowOff>95251</xdr:rowOff>
    </xdr:from>
    <xdr:to>
      <xdr:col>16</xdr:col>
      <xdr:colOff>571500</xdr:colOff>
      <xdr:row>2</xdr:row>
      <xdr:rowOff>95251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9667875" y="95251"/>
          <a:ext cx="1609725" cy="38100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66675</xdr:rowOff>
    </xdr:from>
    <xdr:to>
      <xdr:col>11</xdr:col>
      <xdr:colOff>390525</xdr:colOff>
      <xdr:row>2</xdr:row>
      <xdr:rowOff>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5095875" y="66675"/>
          <a:ext cx="1609725" cy="3143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523875</xdr:colOff>
      <xdr:row>0</xdr:row>
      <xdr:rowOff>142875</xdr:rowOff>
    </xdr:from>
    <xdr:to>
      <xdr:col>13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523875</xdr:colOff>
      <xdr:row>0</xdr:row>
      <xdr:rowOff>142875</xdr:rowOff>
    </xdr:from>
    <xdr:to>
      <xdr:col>10</xdr:col>
      <xdr:colOff>247650</xdr:colOff>
      <xdr:row>2</xdr:row>
      <xdr:rowOff>95250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/>
      </xdr:nvSpPr>
      <xdr:spPr>
        <a:xfrm>
          <a:off x="6219825" y="1428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295275</xdr:colOff>
      <xdr:row>0</xdr:row>
      <xdr:rowOff>104775</xdr:rowOff>
    </xdr:from>
    <xdr:to>
      <xdr:col>11</xdr:col>
      <xdr:colOff>76200</xdr:colOff>
      <xdr:row>2</xdr:row>
      <xdr:rowOff>9525</xdr:rowOff>
    </xdr:to>
    <xdr:sp macro="" textlink="">
      <xdr:nvSpPr>
        <xdr:cNvPr id="2" name="Retângulo de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/>
      </xdr:nvSpPr>
      <xdr:spPr>
        <a:xfrm>
          <a:off x="6972300" y="104775"/>
          <a:ext cx="1609725" cy="3333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66675</xdr:rowOff>
    </xdr:from>
    <xdr:to>
      <xdr:col>1</xdr:col>
      <xdr:colOff>273050</xdr:colOff>
      <xdr:row>3</xdr:row>
      <xdr:rowOff>114300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8255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371475</xdr:colOff>
      <xdr:row>1</xdr:row>
      <xdr:rowOff>19050</xdr:rowOff>
    </xdr:from>
    <xdr:to>
      <xdr:col>17</xdr:col>
      <xdr:colOff>257175</xdr:colOff>
      <xdr:row>2</xdr:row>
      <xdr:rowOff>66675</xdr:rowOff>
    </xdr:to>
    <xdr:sp macro="" textlink="">
      <xdr:nvSpPr>
        <xdr:cNvPr id="3" name="Retângulo de cantos arredondados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/>
      </xdr:nvSpPr>
      <xdr:spPr>
        <a:xfrm>
          <a:off x="9582150" y="257175"/>
          <a:ext cx="1104900" cy="2857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/>
            <a:t>Voltar</a:t>
          </a:r>
          <a:endParaRPr lang="pt-BR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">
    <pageSetUpPr fitToPage="1"/>
  </sheetPr>
  <dimension ref="A1:Z55"/>
  <sheetViews>
    <sheetView topLeftCell="A8" zoomScale="90" zoomScaleNormal="90" workbookViewId="0">
      <selection activeCell="C6" sqref="C6"/>
    </sheetView>
  </sheetViews>
  <sheetFormatPr defaultRowHeight="15" x14ac:dyDescent="0.25"/>
  <cols>
    <col min="1" max="1" width="24.42578125" customWidth="1"/>
    <col min="2" max="2" width="14.5703125" customWidth="1"/>
    <col min="3" max="3" width="7.5703125" customWidth="1"/>
    <col min="4" max="4" width="12.5703125" customWidth="1"/>
    <col min="5" max="5" width="11.28515625" customWidth="1"/>
    <col min="6" max="7" width="9.140625" customWidth="1"/>
    <col min="8" max="8" width="1.42578125" customWidth="1"/>
    <col min="9" max="9" width="9.140625" customWidth="1"/>
  </cols>
  <sheetData>
    <row r="1" spans="1:26" ht="18.75" customHeight="1" x14ac:dyDescent="0.25">
      <c r="A1" s="35"/>
      <c r="B1" s="35"/>
      <c r="C1" s="35"/>
      <c r="D1" s="35"/>
      <c r="E1" s="35"/>
      <c r="F1" s="35"/>
      <c r="G1" s="35"/>
      <c r="H1" s="35"/>
      <c r="I1" s="35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 spans="1:26" ht="18.75" customHeight="1" x14ac:dyDescent="0.25">
      <c r="A2" s="35"/>
      <c r="B2" s="230" t="s">
        <v>36</v>
      </c>
      <c r="C2" s="230"/>
      <c r="D2" s="230"/>
      <c r="E2" s="230"/>
      <c r="F2" s="230"/>
      <c r="G2" s="230"/>
      <c r="H2" s="230"/>
      <c r="I2" s="196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18.75" customHeight="1" x14ac:dyDescent="0.25">
      <c r="A3" s="35"/>
      <c r="B3" s="230" t="s">
        <v>37</v>
      </c>
      <c r="C3" s="230"/>
      <c r="D3" s="230"/>
      <c r="E3" s="230"/>
      <c r="F3" s="230"/>
      <c r="G3" s="230"/>
      <c r="H3" s="230"/>
      <c r="I3" s="230"/>
      <c r="J3" s="57" t="s">
        <v>92</v>
      </c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spans="1:26" ht="18.75" customHeight="1" x14ac:dyDescent="0.25">
      <c r="A4" s="35"/>
      <c r="B4" s="238" t="s">
        <v>212</v>
      </c>
      <c r="C4" s="238"/>
      <c r="D4" s="238"/>
      <c r="E4" s="238"/>
      <c r="F4" s="238"/>
      <c r="G4" s="238"/>
      <c r="H4" s="238"/>
      <c r="I4" s="238"/>
      <c r="J4" s="35" t="s">
        <v>216</v>
      </c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26" ht="18.75" customHeight="1" thickBot="1" x14ac:dyDescent="0.3">
      <c r="A5" s="35"/>
      <c r="B5" s="35"/>
      <c r="C5" s="35"/>
      <c r="D5" s="35"/>
      <c r="E5" s="35"/>
      <c r="F5" s="35"/>
      <c r="G5" s="35"/>
      <c r="H5" s="35"/>
      <c r="I5" s="35"/>
      <c r="J5" s="35" t="s">
        <v>114</v>
      </c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 spans="1:26" ht="18.75" customHeight="1" thickBot="1" x14ac:dyDescent="0.3">
      <c r="A6" s="35"/>
      <c r="B6" s="58" t="s">
        <v>19</v>
      </c>
      <c r="C6" s="59">
        <v>2025</v>
      </c>
      <c r="E6" s="58" t="s">
        <v>2</v>
      </c>
      <c r="F6" s="231">
        <v>1</v>
      </c>
      <c r="G6" s="232"/>
      <c r="H6" s="34"/>
      <c r="I6" s="194"/>
      <c r="J6" s="35" t="s">
        <v>115</v>
      </c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 spans="1:26" ht="18.75" customHeight="1" thickBot="1" x14ac:dyDescent="0.3">
      <c r="A7" s="35" t="s">
        <v>18</v>
      </c>
      <c r="B7" s="239" t="s">
        <v>110</v>
      </c>
      <c r="C7" s="240"/>
      <c r="D7" s="240"/>
      <c r="E7" s="240"/>
      <c r="F7" s="240"/>
      <c r="G7" s="240"/>
      <c r="H7" s="241"/>
      <c r="I7" s="195"/>
      <c r="J7" s="35" t="s">
        <v>116</v>
      </c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 spans="1:26" ht="18.75" customHeight="1" thickBot="1" x14ac:dyDescent="0.3">
      <c r="A8" s="35" t="s">
        <v>141</v>
      </c>
      <c r="B8" s="239" t="s">
        <v>142</v>
      </c>
      <c r="C8" s="240"/>
      <c r="D8" s="240"/>
      <c r="E8" s="240"/>
      <c r="F8" s="240"/>
      <c r="G8" s="240"/>
      <c r="H8" s="241"/>
      <c r="I8" s="195"/>
      <c r="J8" s="35" t="s">
        <v>93</v>
      </c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1:26" ht="18.75" customHeight="1" thickBot="1" x14ac:dyDescent="0.3">
      <c r="A9" s="35" t="s">
        <v>72</v>
      </c>
      <c r="B9" s="236" t="s">
        <v>52</v>
      </c>
      <c r="C9" s="237"/>
      <c r="D9" s="197"/>
      <c r="E9" s="58" t="s">
        <v>80</v>
      </c>
      <c r="F9" s="238" t="str">
        <f>INT(H9/60) &amp; " h " &amp; ROUND(H9-(INT(H9/60)*60),0) &amp; " min"</f>
        <v>37 h 0 min</v>
      </c>
      <c r="G9" s="238"/>
      <c r="H9" s="60">
        <f>E17+D36+D40+D24+D28+D32+D20+D44</f>
        <v>2220</v>
      </c>
      <c r="I9" s="81"/>
      <c r="J9" s="35" t="s">
        <v>117</v>
      </c>
      <c r="K9" s="34"/>
      <c r="L9" s="34"/>
      <c r="M9" s="34"/>
      <c r="N9" s="34"/>
      <c r="O9" s="34"/>
      <c r="P9" s="34"/>
      <c r="Q9" s="34"/>
      <c r="R9" s="34"/>
      <c r="S9" s="221"/>
      <c r="T9" s="214"/>
      <c r="U9" s="214"/>
      <c r="V9" s="35"/>
      <c r="W9" s="35"/>
      <c r="X9" s="35"/>
      <c r="Y9" s="34"/>
      <c r="Z9" s="34"/>
    </row>
    <row r="10" spans="1:26" ht="18.75" customHeight="1" x14ac:dyDescent="0.25">
      <c r="A10" s="169" t="s">
        <v>211</v>
      </c>
      <c r="B10" s="147" t="s">
        <v>217</v>
      </c>
      <c r="C10" s="147"/>
      <c r="D10" s="147"/>
      <c r="E10" s="147" t="s">
        <v>215</v>
      </c>
      <c r="F10" s="147"/>
      <c r="G10" s="147"/>
      <c r="H10" s="148"/>
      <c r="I10" s="148"/>
      <c r="J10" s="35" t="s">
        <v>192</v>
      </c>
      <c r="K10" s="34"/>
      <c r="L10" s="34"/>
      <c r="M10" s="34"/>
      <c r="N10" s="34"/>
      <c r="O10" s="34"/>
      <c r="P10" s="34"/>
      <c r="Q10" s="34"/>
      <c r="R10" s="34"/>
      <c r="S10" s="222"/>
      <c r="T10" s="214"/>
      <c r="U10" s="214"/>
      <c r="V10" s="35"/>
      <c r="W10" s="35"/>
      <c r="X10" s="35"/>
      <c r="Y10" s="34"/>
      <c r="Z10" s="34"/>
    </row>
    <row r="11" spans="1:26" ht="18.75" customHeight="1" x14ac:dyDescent="0.25">
      <c r="A11" s="169"/>
      <c r="B11" s="147" t="s">
        <v>218</v>
      </c>
      <c r="C11" s="147"/>
      <c r="D11" s="147"/>
      <c r="E11" s="147"/>
      <c r="F11" s="147"/>
      <c r="G11" s="147"/>
      <c r="H11" s="148"/>
      <c r="I11" s="148"/>
      <c r="J11" s="35"/>
      <c r="K11" s="34"/>
      <c r="L11" s="34"/>
      <c r="M11" s="34"/>
      <c r="N11" s="34"/>
      <c r="O11" s="34"/>
      <c r="P11" s="34"/>
      <c r="Q11" s="34"/>
      <c r="R11" s="34"/>
      <c r="S11" s="222"/>
      <c r="T11" s="214"/>
      <c r="U11" s="214"/>
      <c r="V11" s="35"/>
      <c r="W11" s="35"/>
      <c r="X11" s="35"/>
      <c r="Y11" s="34"/>
      <c r="Z11" s="34"/>
    </row>
    <row r="12" spans="1:26" x14ac:dyDescent="0.25">
      <c r="A12" s="223"/>
      <c r="B12" s="227" t="s">
        <v>219</v>
      </c>
      <c r="C12" s="223"/>
      <c r="D12" s="223"/>
      <c r="E12" s="223"/>
      <c r="F12" s="223"/>
      <c r="G12" s="223"/>
      <c r="H12" s="223"/>
      <c r="I12" s="223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spans="1:26" x14ac:dyDescent="0.25">
      <c r="A13" s="35"/>
      <c r="B13" s="35"/>
      <c r="C13" s="35"/>
      <c r="D13" s="35"/>
      <c r="E13" s="35"/>
      <c r="F13" s="35" t="s">
        <v>213</v>
      </c>
      <c r="G13" s="35"/>
      <c r="H13" s="35"/>
      <c r="I13" s="35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</row>
    <row r="14" spans="1:26" ht="15.75" x14ac:dyDescent="0.25">
      <c r="A14" s="188" t="s">
        <v>24</v>
      </c>
      <c r="B14" s="55"/>
      <c r="C14" s="235" t="s">
        <v>188</v>
      </c>
      <c r="D14" s="235"/>
      <c r="E14" s="56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</row>
    <row r="15" spans="1:26" ht="15" customHeight="1" x14ac:dyDescent="0.25">
      <c r="A15" s="189" t="s">
        <v>78</v>
      </c>
      <c r="B15" s="190" t="s">
        <v>187</v>
      </c>
      <c r="C15" s="234" t="s">
        <v>189</v>
      </c>
      <c r="D15" s="234"/>
      <c r="E15" s="56" t="s">
        <v>191</v>
      </c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</row>
    <row r="16" spans="1:26" x14ac:dyDescent="0.25">
      <c r="A16" s="62">
        <f>Aulas!F26</f>
        <v>10</v>
      </c>
      <c r="B16" s="63" t="str">
        <f>INT(B17/60) &amp; " h " &amp; ROUND(B17-(INT(B17/60)*60),0) &amp; " min"</f>
        <v>10 h 0 min</v>
      </c>
      <c r="C16" s="233" t="str">
        <f>INT(D17/60) &amp; " h " &amp; D17-(INT(D17/60)*60) &amp; " min"</f>
        <v>11 h 20 min</v>
      </c>
      <c r="D16" s="233"/>
      <c r="E16" s="191" t="str">
        <f>INT(E17/60) &amp; " h " &amp; ROUND(E17-(INT(E17/60)*60),0) &amp; " min"</f>
        <v>21 h 20 min</v>
      </c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</row>
    <row r="17" spans="1:26" x14ac:dyDescent="0.25">
      <c r="B17" s="192">
        <f>SUM(Aulas!G15:G24)</f>
        <v>600</v>
      </c>
      <c r="D17" s="192">
        <f>E17-B17</f>
        <v>680</v>
      </c>
      <c r="E17" s="192">
        <f>SUM(Aulas!W15:W24)</f>
        <v>1280</v>
      </c>
      <c r="F17" s="63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</row>
    <row r="18" spans="1:26" x14ac:dyDescent="0.25">
      <c r="A18" s="55" t="s">
        <v>195</v>
      </c>
      <c r="B18" s="189" t="s">
        <v>17</v>
      </c>
      <c r="C18" s="56"/>
      <c r="D18" s="56" t="s">
        <v>39</v>
      </c>
      <c r="E18" s="55"/>
      <c r="F18" s="63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1:26" x14ac:dyDescent="0.25">
      <c r="A19" s="34"/>
      <c r="B19" s="62">
        <f>COUNTA('Projetos de Ensino'!A12:A19)</f>
        <v>1</v>
      </c>
      <c r="C19" s="34"/>
      <c r="D19" s="191" t="str">
        <f>INT(D20/60) &amp; " h " &amp; D20-(INT(D20/60)*60) &amp; " min"</f>
        <v>1 h 0 min</v>
      </c>
      <c r="E19" s="34"/>
      <c r="F19" s="63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</row>
    <row r="20" spans="1:26" x14ac:dyDescent="0.25">
      <c r="A20" s="34"/>
      <c r="B20" s="34"/>
      <c r="C20" s="34"/>
      <c r="D20" s="192">
        <f>SUM('Projetos de Ensino'!F12:F19)</f>
        <v>60</v>
      </c>
      <c r="E20" s="34"/>
      <c r="F20" s="63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</row>
    <row r="21" spans="1:26" x14ac:dyDescent="0.25">
      <c r="A21" s="34"/>
      <c r="B21" s="34"/>
      <c r="C21" s="34"/>
      <c r="D21" s="34"/>
      <c r="E21" s="34"/>
      <c r="F21" s="63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1:26" x14ac:dyDescent="0.25">
      <c r="A22" s="55" t="s">
        <v>38</v>
      </c>
      <c r="B22" s="189" t="s">
        <v>17</v>
      </c>
      <c r="C22" s="56"/>
      <c r="D22" s="56" t="s">
        <v>39</v>
      </c>
      <c r="E22" s="55"/>
      <c r="F22" s="35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spans="1:26" x14ac:dyDescent="0.25">
      <c r="A23" s="61"/>
      <c r="B23" s="62">
        <f>COUNTA(Extensão!$A$12:$A$19)</f>
        <v>1</v>
      </c>
      <c r="C23" s="62"/>
      <c r="D23" s="191" t="str">
        <f>INT(D24/60) &amp; " h " &amp; D24-(INT(D24/60)*60) &amp; " min"</f>
        <v>2 h 0 min</v>
      </c>
      <c r="F23" s="119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spans="1:26" x14ac:dyDescent="0.25">
      <c r="A24" s="35"/>
      <c r="B24" s="35"/>
      <c r="C24" s="35"/>
      <c r="D24" s="192">
        <f>SUM(Extensão!$F$11:$F$19)</f>
        <v>120</v>
      </c>
      <c r="E24" s="64"/>
      <c r="F24" s="35"/>
      <c r="G24" s="61"/>
      <c r="H24" s="62"/>
      <c r="I24" s="192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1:26" x14ac:dyDescent="0.25">
      <c r="A25" s="61"/>
      <c r="B25" s="62"/>
      <c r="C25" s="62"/>
      <c r="D25" s="63"/>
      <c r="E25" s="63"/>
      <c r="F25" s="35"/>
      <c r="G25" s="61"/>
      <c r="H25" s="62"/>
      <c r="I25" s="63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spans="1:26" x14ac:dyDescent="0.25">
      <c r="A26" s="55" t="s">
        <v>40</v>
      </c>
      <c r="B26" s="189" t="s">
        <v>17</v>
      </c>
      <c r="C26" s="56"/>
      <c r="D26" s="56" t="s">
        <v>34</v>
      </c>
      <c r="E26" s="55"/>
      <c r="F26" s="35"/>
      <c r="G26" s="61"/>
      <c r="H26" s="62"/>
      <c r="I26" s="63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spans="1:26" x14ac:dyDescent="0.25">
      <c r="A27" s="61"/>
      <c r="B27" s="62">
        <f>COUNTA(Gestão!$A$13:$A$22)</f>
        <v>4</v>
      </c>
      <c r="C27" s="62"/>
      <c r="D27" s="191" t="str">
        <f>INT(D28/60) &amp; " h " &amp; D28-(INT(D28/60)*60) &amp; " min"</f>
        <v>0 h 0 min</v>
      </c>
      <c r="F27" s="35"/>
      <c r="G27" s="61"/>
      <c r="H27" s="62"/>
      <c r="I27" s="63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1:26" x14ac:dyDescent="0.25">
      <c r="A28" s="35"/>
      <c r="B28" s="35"/>
      <c r="C28" s="35"/>
      <c r="D28" s="192">
        <f>SUM(Gestão!$I$13:$I$22)</f>
        <v>0</v>
      </c>
      <c r="E28" s="64"/>
      <c r="F28" s="35"/>
      <c r="G28" s="61"/>
      <c r="H28" s="62"/>
      <c r="I28" s="63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spans="1:26" x14ac:dyDescent="0.25">
      <c r="A29" s="34"/>
      <c r="B29" s="34"/>
      <c r="C29" s="34"/>
      <c r="D29" s="34"/>
      <c r="E29" s="34"/>
      <c r="F29" s="25"/>
      <c r="G29" s="61"/>
      <c r="H29" s="62"/>
      <c r="I29" s="63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spans="1:26" x14ac:dyDescent="0.25">
      <c r="A30" s="55" t="s">
        <v>57</v>
      </c>
      <c r="B30" s="189" t="s">
        <v>17</v>
      </c>
      <c r="C30" s="56"/>
      <c r="D30" s="56" t="s">
        <v>39</v>
      </c>
      <c r="E30" s="55"/>
      <c r="F30" s="35"/>
      <c r="G30" s="61"/>
      <c r="H30" s="62"/>
      <c r="I30" s="63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  <row r="31" spans="1:26" x14ac:dyDescent="0.25">
      <c r="A31" s="61"/>
      <c r="B31" s="62">
        <f>COUNTA(Outras!A14:C21)</f>
        <v>2</v>
      </c>
      <c r="C31" s="62"/>
      <c r="D31" s="191" t="str">
        <f>INT(D32/60) &amp; " h " &amp; D32-(INT(D32/60)*60) &amp; " min"</f>
        <v>3 h 10 min</v>
      </c>
      <c r="F31" s="35"/>
      <c r="G31" s="61"/>
      <c r="H31" s="62"/>
      <c r="I31" s="63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1:26" x14ac:dyDescent="0.25">
      <c r="A32" s="34"/>
      <c r="B32" s="34"/>
      <c r="C32" s="34"/>
      <c r="D32" s="192">
        <f>SUM(Outras!H14:H21)</f>
        <v>190</v>
      </c>
      <c r="E32" s="65"/>
      <c r="F32" s="35"/>
      <c r="G32" s="61"/>
      <c r="H32" s="62"/>
      <c r="I32" s="63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</row>
    <row r="33" spans="1:26" x14ac:dyDescent="0.25">
      <c r="A33" s="35"/>
      <c r="B33" s="35"/>
      <c r="C33" s="35"/>
      <c r="D33" s="64"/>
      <c r="E33" s="64"/>
      <c r="F33" s="35"/>
      <c r="G33" s="61"/>
      <c r="H33" s="62"/>
      <c r="I33" s="63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</row>
    <row r="34" spans="1:26" x14ac:dyDescent="0.25">
      <c r="A34" s="55" t="s">
        <v>190</v>
      </c>
      <c r="B34" s="189" t="s">
        <v>17</v>
      </c>
      <c r="C34" s="189"/>
      <c r="D34" s="56" t="s">
        <v>39</v>
      </c>
      <c r="E34" s="55"/>
      <c r="F34" s="25"/>
      <c r="G34" s="61"/>
      <c r="H34" s="62"/>
      <c r="I34" s="63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1:26" x14ac:dyDescent="0.25">
      <c r="A35" s="193"/>
      <c r="B35" s="62">
        <f>COUNTA(Orientações!A12:A46)</f>
        <v>4</v>
      </c>
      <c r="C35" s="34"/>
      <c r="D35" s="191" t="str">
        <f>INT(D36/60) &amp; " h " &amp; D36-(INT(D36/60)*60) &amp; " min"</f>
        <v>7 h 0 min</v>
      </c>
      <c r="E35" s="34"/>
      <c r="F35" s="35"/>
      <c r="G35" s="61"/>
      <c r="H35" s="62"/>
      <c r="I35" s="63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1:26" x14ac:dyDescent="0.25">
      <c r="A36" s="61"/>
      <c r="B36" s="34"/>
      <c r="C36" s="34"/>
      <c r="D36" s="192">
        <f>SUM(Orientações!H12:H46)</f>
        <v>420</v>
      </c>
      <c r="E36" s="35"/>
      <c r="F36" s="34"/>
      <c r="G36" s="119"/>
      <c r="H36" s="120"/>
      <c r="I36" s="119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1:26" x14ac:dyDescent="0.25">
      <c r="A37" s="61"/>
      <c r="B37" s="62"/>
      <c r="C37" s="34"/>
      <c r="E37" s="34"/>
      <c r="F37" s="34"/>
      <c r="G37" s="61"/>
      <c r="H37" s="62"/>
      <c r="I37" s="63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1:26" x14ac:dyDescent="0.25">
      <c r="A38" s="55" t="s">
        <v>107</v>
      </c>
      <c r="B38" s="189" t="s">
        <v>17</v>
      </c>
      <c r="C38" s="189"/>
      <c r="D38" s="56" t="s">
        <v>39</v>
      </c>
      <c r="E38" s="55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</row>
    <row r="39" spans="1:26" x14ac:dyDescent="0.25">
      <c r="A39" s="61"/>
      <c r="B39" s="62">
        <f>COUNTA(Pesquisa!A12:A41)</f>
        <v>1</v>
      </c>
      <c r="D39" s="191" t="str">
        <f>INT(D40/60) &amp; " h " &amp; D40-(INT(D40/60)*60) &amp; " min"</f>
        <v>2 h 30 min</v>
      </c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</row>
    <row r="40" spans="1:26" x14ac:dyDescent="0.25">
      <c r="A40" s="61"/>
      <c r="B40" s="62"/>
      <c r="C40" s="34"/>
      <c r="D40" s="192">
        <f>SUM(Pesquisa!F12:F41)</f>
        <v>150</v>
      </c>
      <c r="E40" s="34"/>
      <c r="F40" s="34"/>
      <c r="G40" s="61"/>
      <c r="H40" s="62"/>
      <c r="I40" s="63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1:26" x14ac:dyDescent="0.25">
      <c r="A41" s="61"/>
      <c r="B41" s="62"/>
      <c r="C41" s="34"/>
      <c r="D41" s="63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1:26" x14ac:dyDescent="0.25">
      <c r="A42" s="55" t="s">
        <v>140</v>
      </c>
      <c r="B42" s="56"/>
      <c r="C42" s="189"/>
      <c r="D42" s="56" t="s">
        <v>39</v>
      </c>
      <c r="E42" s="55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</row>
    <row r="43" spans="1:26" x14ac:dyDescent="0.25">
      <c r="A43" s="61" t="str">
        <f>IF(Afastamentos!$A$13="","",Afastamentos!$A$13)</f>
        <v/>
      </c>
      <c r="B43" s="62"/>
      <c r="D43" s="191" t="str">
        <f>INT(D44/60) &amp; " h " &amp; D44-(INT(D44/60)*60) &amp; " min"</f>
        <v>0 h 0 min</v>
      </c>
      <c r="E43" s="34"/>
      <c r="F43" s="34"/>
      <c r="G43" s="178"/>
      <c r="H43" s="178"/>
      <c r="I43" s="178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</row>
    <row r="44" spans="1:26" x14ac:dyDescent="0.25">
      <c r="A44" s="34"/>
      <c r="B44" s="34"/>
      <c r="C44" s="34"/>
      <c r="D44" s="81">
        <f>SUM(Afastamentos!I13:I15)</f>
        <v>0</v>
      </c>
      <c r="E44" s="34"/>
      <c r="F44" s="34"/>
      <c r="G44" s="178"/>
      <c r="H44" s="178"/>
      <c r="I44" s="178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</row>
    <row r="45" spans="1:26" x14ac:dyDescent="0.25">
      <c r="A45" s="34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</row>
    <row r="46" spans="1:26" x14ac:dyDescent="0.25">
      <c r="A46" s="34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</row>
    <row r="47" spans="1:26" x14ac:dyDescent="0.25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</row>
    <row r="48" spans="1:26" x14ac:dyDescent="0.25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</row>
    <row r="49" spans="1:26" x14ac:dyDescent="0.25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1:26" x14ac:dyDescent="0.25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</row>
    <row r="51" spans="1:26" x14ac:dyDescent="0.25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</row>
    <row r="52" spans="1:26" x14ac:dyDescent="0.25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1:26" x14ac:dyDescent="0.25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1:26" x14ac:dyDescent="0.25">
      <c r="A54" s="34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</row>
    <row r="55" spans="1:26" x14ac:dyDescent="0.25">
      <c r="A55" s="34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</sheetData>
  <sheetProtection algorithmName="SHA-512" hashValue="1jEHqdipqeH1uxYdZyEEvIsq5QKtMLa10p3v0lLcD1wAlzcQ0h0zwLLrkNVvOB+BQlCp0Vm1xos2MsTEiCAuYQ==" saltValue="oxx/IeN1Ic5bxw028pHk2g==" spinCount="100000" sheet="1" selectLockedCells="1"/>
  <sortState xmlns:xlrd2="http://schemas.microsoft.com/office/spreadsheetml/2017/richdata2" ref="A33:A38">
    <sortCondition ref="A19"/>
  </sortState>
  <mergeCells count="11">
    <mergeCell ref="B3:I3"/>
    <mergeCell ref="F6:G6"/>
    <mergeCell ref="B2:H2"/>
    <mergeCell ref="C16:D16"/>
    <mergeCell ref="C15:D15"/>
    <mergeCell ref="C14:D14"/>
    <mergeCell ref="B9:C9"/>
    <mergeCell ref="F9:G9"/>
    <mergeCell ref="B7:H7"/>
    <mergeCell ref="B8:H8"/>
    <mergeCell ref="B4:I4"/>
  </mergeCells>
  <dataValidations count="2">
    <dataValidation type="list" allowBlank="1" showInputMessage="1" showErrorMessage="1" sqref="F6:G6" xr:uid="{00000000-0002-0000-0000-000000000000}">
      <formula1>"1,2"</formula1>
    </dataValidation>
    <dataValidation type="list" allowBlank="1" showInputMessage="1" showErrorMessage="1" sqref="B9" xr:uid="{00000000-0002-0000-0000-000001000000}">
      <formula1>Regimes</formula1>
    </dataValidation>
  </dataValidations>
  <pageMargins left="0.511811024" right="0.511811024" top="0.78740157499999996" bottom="0.78740157499999996" header="0.31496062000000002" footer="0.31496062000000002"/>
  <pageSetup paperSize="9" scale="85" orientation="portrait" horizontalDpi="300" verticalDpi="300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6" stopIfTrue="1" id="{BC8E2A3C-05E5-4F62-A86B-89597F51F0D7}">
            <xm:f>H9=VLOOKUP($B$9,Auxiliar!$E$35:$F$37,2,FALSE)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expression" priority="67" id="{A390CD1D-8B13-44B9-9A52-3669FA027825}">
            <xm:f>H9&lt;VLOOKUP($B$9,Auxiliar!$E$35:$F$37,2,FALSE)</xm:f>
            <x14:dxf>
              <font>
                <color rgb="FF9C6500"/>
              </font>
              <fill>
                <patternFill>
                  <bgColor rgb="FFFFEB9C"/>
                </patternFill>
              </fill>
            </x14:dxf>
          </x14:cfRule>
          <x14:cfRule type="expression" priority="68" id="{98CA7172-146B-4ECC-A779-23F7F28CC2F8}">
            <xm:f>H9&gt;VLOOKUP($B$9,Auxiliar!$E$35:$F$37,2,FALSE)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F9</xm:sqref>
        </x14:conditionalFormatting>
        <x14:conditionalFormatting xmlns:xm="http://schemas.microsoft.com/office/excel/2006/main">
          <x14:cfRule type="cellIs" priority="60" stopIfTrue="1" operator="equal" id="{544DD63D-7D02-437A-9598-6A71B65AB8A3}">
            <xm:f>VLOOKUP($B$9,Auxiliar!$E$35:$F$37,2,FALSE)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61" operator="lessThan" id="{709F39D8-F60D-4000-8EA7-119972E48986}">
            <xm:f>VLOOKUP($B$9,Auxiliar!$E$35:$F$37,2,FALSE)</xm:f>
            <x14:dxf>
              <font>
                <color rgb="FF9C6500"/>
              </font>
              <fill>
                <patternFill>
                  <bgColor rgb="FFFFEB9C"/>
                </patternFill>
              </fill>
            </x14:dxf>
          </x14:cfRule>
          <x14:cfRule type="cellIs" priority="62" operator="greaterThan" id="{975D5F90-F805-4007-8D69-0ABFDC86C5A5}">
            <xm:f>VLOOKUP($B$9,Auxiliar!$E$35:$F$37,2,FALSE)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H9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2"/>
  <dimension ref="A1:AE37"/>
  <sheetViews>
    <sheetView zoomScaleNormal="100" workbookViewId="0">
      <selection activeCell="A24" sqref="A24"/>
    </sheetView>
  </sheetViews>
  <sheetFormatPr defaultRowHeight="15" x14ac:dyDescent="0.25"/>
  <cols>
    <col min="1" max="1" width="38.7109375" customWidth="1"/>
    <col min="2" max="2" width="30.42578125" customWidth="1"/>
    <col min="3" max="3" width="12.140625" customWidth="1"/>
    <col min="4" max="4" width="12.5703125" customWidth="1"/>
    <col min="5" max="5" width="12.140625" customWidth="1"/>
    <col min="6" max="6" width="12.5703125" customWidth="1"/>
    <col min="7" max="7" width="0.7109375" style="7" customWidth="1"/>
    <col min="8" max="8" width="13.5703125" style="7" customWidth="1"/>
    <col min="9" max="9" width="4.85546875" style="7" customWidth="1"/>
    <col min="10" max="10" width="3" style="7" customWidth="1"/>
    <col min="11" max="11" width="4.85546875" style="7" customWidth="1"/>
    <col min="12" max="12" width="4.85546875" style="7" bestFit="1" customWidth="1"/>
    <col min="13" max="14" width="0.7109375" style="7" customWidth="1"/>
    <col min="15" max="15" width="9.7109375" style="7" customWidth="1"/>
    <col min="16" max="16" width="4.85546875" style="7" customWidth="1"/>
    <col min="17" max="17" width="3" style="7" customWidth="1"/>
    <col min="18" max="18" width="4.85546875" style="7" customWidth="1"/>
    <col min="19" max="19" width="4.85546875" style="7" bestFit="1" customWidth="1"/>
    <col min="20" max="21" width="0.7109375" style="9" customWidth="1"/>
    <col min="22" max="22" width="10.85546875" style="7" customWidth="1"/>
    <col min="23" max="23" width="0.7109375" style="11" customWidth="1"/>
    <col min="24" max="24" width="14.5703125" customWidth="1"/>
    <col min="25" max="25" width="1.7109375" customWidth="1"/>
  </cols>
  <sheetData>
    <row r="1" spans="1:31" ht="15" customHeight="1" x14ac:dyDescent="0.25">
      <c r="A1" s="115" t="s">
        <v>44</v>
      </c>
      <c r="B1" s="244" t="s">
        <v>103</v>
      </c>
      <c r="C1" s="244"/>
      <c r="D1" s="24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34"/>
      <c r="Z1" s="34"/>
      <c r="AA1" s="34"/>
      <c r="AB1" s="34"/>
      <c r="AC1" s="34"/>
      <c r="AD1" s="34"/>
      <c r="AE1" s="34"/>
    </row>
    <row r="2" spans="1:31" ht="15" customHeight="1" x14ac:dyDescent="0.25">
      <c r="A2" s="116" t="str">
        <f>'Informações e Resumo'!$F$9</f>
        <v>37 h 0 min</v>
      </c>
      <c r="B2" s="244"/>
      <c r="C2" s="244"/>
      <c r="D2" s="24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34"/>
      <c r="Z2" s="34"/>
      <c r="AA2" s="34"/>
      <c r="AB2" s="34"/>
      <c r="AC2" s="34"/>
      <c r="AD2" s="34"/>
      <c r="AE2" s="34"/>
    </row>
    <row r="3" spans="1:31" ht="15" customHeight="1" x14ac:dyDescent="0.25">
      <c r="A3" s="116"/>
      <c r="B3" s="149"/>
      <c r="C3" s="149"/>
      <c r="D3" s="149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34"/>
      <c r="Z3" s="34"/>
      <c r="AA3" s="34"/>
      <c r="AB3" s="34"/>
      <c r="AC3" s="34"/>
      <c r="AD3" s="34"/>
      <c r="AE3" s="34"/>
    </row>
    <row r="4" spans="1:31" ht="15" customHeight="1" x14ac:dyDescent="0.25">
      <c r="A4" s="36" t="s">
        <v>74</v>
      </c>
      <c r="B4" s="149"/>
      <c r="C4" s="149"/>
      <c r="D4" s="149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34"/>
      <c r="Z4" s="34"/>
      <c r="AA4" s="34"/>
      <c r="AB4" s="34"/>
      <c r="AC4" s="34"/>
      <c r="AD4" s="34"/>
      <c r="AE4" s="34"/>
    </row>
    <row r="5" spans="1:31" ht="15" customHeight="1" x14ac:dyDescent="0.25">
      <c r="A5" s="112" t="s">
        <v>172</v>
      </c>
      <c r="B5" s="149"/>
      <c r="C5" s="149"/>
      <c r="D5" s="149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34"/>
      <c r="Z5" s="34"/>
      <c r="AA5" s="34"/>
      <c r="AB5" s="34"/>
      <c r="AC5" s="34"/>
      <c r="AD5" s="34"/>
      <c r="AE5" s="34"/>
    </row>
    <row r="6" spans="1:31" ht="15" customHeight="1" x14ac:dyDescent="0.25">
      <c r="A6" s="112" t="s">
        <v>173</v>
      </c>
      <c r="B6" s="149"/>
      <c r="C6" s="149"/>
      <c r="D6" s="149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34"/>
      <c r="Z6" s="34"/>
      <c r="AA6" s="34"/>
      <c r="AB6" s="34"/>
      <c r="AC6" s="34"/>
      <c r="AD6" s="34"/>
      <c r="AE6" s="34"/>
    </row>
    <row r="7" spans="1:31" ht="15" customHeight="1" x14ac:dyDescent="0.25">
      <c r="A7" s="112" t="s">
        <v>124</v>
      </c>
      <c r="B7" s="149"/>
      <c r="C7" s="149"/>
      <c r="D7" s="149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34"/>
      <c r="Z7" s="34"/>
      <c r="AA7" s="34"/>
      <c r="AB7" s="34"/>
      <c r="AC7" s="34"/>
      <c r="AD7" s="34"/>
      <c r="AE7" s="34"/>
    </row>
    <row r="8" spans="1:31" ht="15" customHeight="1" x14ac:dyDescent="0.25">
      <c r="A8" s="112" t="s">
        <v>118</v>
      </c>
      <c r="B8" s="149"/>
      <c r="C8" s="149"/>
      <c r="D8" s="149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34"/>
      <c r="Z8" s="34"/>
      <c r="AA8" s="34"/>
      <c r="AB8" s="34"/>
      <c r="AC8" s="34"/>
      <c r="AD8" s="34"/>
      <c r="AE8" s="34"/>
    </row>
    <row r="9" spans="1:31" ht="15" customHeight="1" x14ac:dyDescent="0.25">
      <c r="A9" s="35"/>
      <c r="B9" s="149"/>
      <c r="C9" s="149"/>
      <c r="D9" s="149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34"/>
      <c r="Z9" s="34"/>
      <c r="AA9" s="34"/>
      <c r="AB9" s="34"/>
      <c r="AC9" s="34"/>
      <c r="AD9" s="34"/>
      <c r="AE9" s="34"/>
    </row>
    <row r="10" spans="1:31" ht="15" customHeight="1" x14ac:dyDescent="0.25">
      <c r="A10" s="34"/>
      <c r="B10" s="35"/>
      <c r="C10" s="76">
        <f>IF(Gestão!$B$9&gt;0,0,8)</f>
        <v>0</v>
      </c>
      <c r="D10" s="76">
        <f>VLOOKUP('Informações e Resumo'!$B$9,Auxiliar!$E$35:$F$37,2,FALSE)/2</f>
        <v>1200</v>
      </c>
      <c r="E10" s="247" t="s">
        <v>185</v>
      </c>
      <c r="F10" s="247"/>
      <c r="G10" s="76">
        <f>SUM(G15:G24)</f>
        <v>600</v>
      </c>
      <c r="H10" s="245" t="str">
        <f>INT(G10/60) &amp; " h " &amp; ROUND(G10-(INT(G10/60)*60),0) &amp; " min"</f>
        <v>10 h 0 min</v>
      </c>
      <c r="I10" s="251" t="str">
        <f>IF(G10&gt;D10,"Tempo de aulas superior ao máximo semanal ("&amp;D10/60&amp;"h)",IF(Z12&lt;C10,"Quantidade de aulas inferior ao mínimo ("&amp;C10&amp;")",IF(AND(AA15&gt;0,AA16&lt;4),"Número mínimo de aulas na graduação deve ser 4","")))</f>
        <v/>
      </c>
      <c r="J10" s="251"/>
      <c r="K10" s="251"/>
      <c r="L10" s="251"/>
      <c r="M10" s="251"/>
      <c r="N10" s="251"/>
      <c r="O10" s="251"/>
      <c r="P10" s="245" t="s">
        <v>63</v>
      </c>
      <c r="Q10" s="245"/>
      <c r="R10" s="245"/>
      <c r="S10" s="245"/>
      <c r="T10" s="245"/>
      <c r="U10" s="245"/>
      <c r="V10" s="245"/>
      <c r="W10" s="77">
        <f>SUM(W15:W24)</f>
        <v>1280</v>
      </c>
      <c r="X10" s="245" t="str">
        <f>INT(W10/60) &amp; " h " &amp; W10-(INT(W10/60)*60) &amp; " min"</f>
        <v>21 h 20 min</v>
      </c>
      <c r="Y10" s="251" t="str">
        <f>IF(W10&gt;D10*2,"Tempo total superior ao máximo semanal ("&amp;D10/30&amp;"h)","")</f>
        <v/>
      </c>
      <c r="Z10" s="251"/>
      <c r="AA10" s="251"/>
      <c r="AB10" s="251"/>
      <c r="AC10" s="34"/>
      <c r="AD10" s="34"/>
      <c r="AE10" s="34"/>
    </row>
    <row r="11" spans="1:31" ht="15" customHeight="1" x14ac:dyDescent="0.25">
      <c r="A11" s="75"/>
      <c r="B11" s="35"/>
      <c r="C11" s="35"/>
      <c r="D11" s="35"/>
      <c r="E11" s="248"/>
      <c r="F11" s="248"/>
      <c r="G11" s="79"/>
      <c r="H11" s="246"/>
      <c r="I11" s="252"/>
      <c r="J11" s="252"/>
      <c r="K11" s="252"/>
      <c r="L11" s="252"/>
      <c r="M11" s="252"/>
      <c r="N11" s="252"/>
      <c r="O11" s="252"/>
      <c r="P11" s="246"/>
      <c r="Q11" s="246"/>
      <c r="R11" s="246"/>
      <c r="S11" s="246"/>
      <c r="T11" s="246"/>
      <c r="U11" s="246"/>
      <c r="V11" s="246"/>
      <c r="W11" s="80"/>
      <c r="X11" s="246"/>
      <c r="Y11" s="251"/>
      <c r="Z11" s="251"/>
      <c r="AA11" s="251"/>
      <c r="AB11" s="251"/>
      <c r="AC11" s="34"/>
      <c r="AD11" s="34"/>
      <c r="AE11" s="34"/>
    </row>
    <row r="12" spans="1:31" s="1" customFormat="1" ht="15" customHeight="1" x14ac:dyDescent="0.25">
      <c r="A12" s="258" t="s">
        <v>1</v>
      </c>
      <c r="B12" s="261" t="s">
        <v>3</v>
      </c>
      <c r="C12" s="261" t="s">
        <v>183</v>
      </c>
      <c r="D12" s="261" t="s">
        <v>100</v>
      </c>
      <c r="E12" s="267" t="s">
        <v>184</v>
      </c>
      <c r="F12" s="267" t="s">
        <v>101</v>
      </c>
      <c r="G12" s="17"/>
      <c r="H12" s="264" t="s">
        <v>68</v>
      </c>
      <c r="I12" s="253" t="s">
        <v>69</v>
      </c>
      <c r="J12" s="253"/>
      <c r="K12" s="253"/>
      <c r="L12" s="253"/>
      <c r="M12" s="253"/>
      <c r="N12" s="253"/>
      <c r="O12" s="254"/>
      <c r="P12" s="253" t="s">
        <v>70</v>
      </c>
      <c r="Q12" s="253"/>
      <c r="R12" s="253"/>
      <c r="S12" s="253"/>
      <c r="T12" s="253"/>
      <c r="U12" s="253"/>
      <c r="V12" s="253"/>
      <c r="W12" s="19" t="s">
        <v>35</v>
      </c>
      <c r="X12" s="255" t="s">
        <v>71</v>
      </c>
      <c r="Y12" s="78"/>
      <c r="Z12" s="153">
        <f>SUM(Z15:Z24)</f>
        <v>10</v>
      </c>
      <c r="AA12" s="153"/>
      <c r="AB12" s="78"/>
      <c r="AC12" s="32"/>
      <c r="AD12" s="32"/>
      <c r="AE12" s="32"/>
    </row>
    <row r="13" spans="1:31" s="1" customFormat="1" x14ac:dyDescent="0.25">
      <c r="A13" s="259"/>
      <c r="B13" s="262"/>
      <c r="C13" s="262"/>
      <c r="D13" s="262"/>
      <c r="E13" s="268"/>
      <c r="F13" s="268"/>
      <c r="G13" s="39"/>
      <c r="H13" s="265"/>
      <c r="I13" s="253" t="s">
        <v>65</v>
      </c>
      <c r="J13" s="253"/>
      <c r="K13" s="253"/>
      <c r="L13" s="253"/>
      <c r="M13" s="40"/>
      <c r="N13" s="40"/>
      <c r="O13" s="50" t="s">
        <v>66</v>
      </c>
      <c r="P13" s="253" t="s">
        <v>65</v>
      </c>
      <c r="Q13" s="253"/>
      <c r="R13" s="253"/>
      <c r="S13" s="253"/>
      <c r="T13" s="40"/>
      <c r="U13" s="40"/>
      <c r="V13" s="41" t="s">
        <v>67</v>
      </c>
      <c r="W13" s="44"/>
      <c r="X13" s="255"/>
      <c r="Y13" s="78"/>
      <c r="Z13" s="153"/>
      <c r="AA13" s="153"/>
      <c r="AB13" s="78"/>
      <c r="AC13" s="32"/>
      <c r="AD13" s="32"/>
      <c r="AE13" s="32"/>
    </row>
    <row r="14" spans="1:31" s="1" customFormat="1" ht="32.25" customHeight="1" x14ac:dyDescent="0.25">
      <c r="A14" s="260"/>
      <c r="B14" s="263"/>
      <c r="C14" s="262"/>
      <c r="D14" s="262"/>
      <c r="E14" s="268"/>
      <c r="F14" s="268"/>
      <c r="G14" s="16"/>
      <c r="H14" s="266"/>
      <c r="I14" s="257" t="s">
        <v>96</v>
      </c>
      <c r="J14" s="257"/>
      <c r="K14" s="257" t="s">
        <v>97</v>
      </c>
      <c r="L14" s="257"/>
      <c r="M14" s="38"/>
      <c r="N14" s="38"/>
      <c r="O14" s="48"/>
      <c r="P14" s="253" t="s">
        <v>96</v>
      </c>
      <c r="Q14" s="253"/>
      <c r="R14" s="253" t="s">
        <v>97</v>
      </c>
      <c r="S14" s="253"/>
      <c r="T14" s="40"/>
      <c r="U14" s="40"/>
      <c r="V14" s="49"/>
      <c r="W14" s="15"/>
      <c r="X14" s="256"/>
      <c r="Y14" s="78"/>
      <c r="Z14" s="153"/>
      <c r="AA14" s="153"/>
      <c r="AB14" s="78"/>
      <c r="AC14" s="32"/>
      <c r="AD14" s="32"/>
      <c r="AE14" s="32"/>
    </row>
    <row r="15" spans="1:31" x14ac:dyDescent="0.25">
      <c r="A15" s="66" t="s">
        <v>82</v>
      </c>
      <c r="B15" s="66" t="s">
        <v>99</v>
      </c>
      <c r="C15" s="69">
        <v>4</v>
      </c>
      <c r="D15" s="69">
        <v>1</v>
      </c>
      <c r="E15" s="69">
        <v>1</v>
      </c>
      <c r="F15" s="100">
        <v>2</v>
      </c>
      <c r="G15" s="70">
        <f>IF(OR(AND(A15&lt;&gt;"",B15&lt;&gt;"",C15&lt;&gt;"",D15&lt;&gt;""),AND(A15&lt;&gt;"",B15&lt;&gt;"",E15&lt;&gt;"",F15&lt;&gt;"")),(C15*D15+E15*F15)*VLOOKUP(B15,Auxiliar!$E$26:$F$33,2,FALSE),"")</f>
        <v>360</v>
      </c>
      <c r="H15" s="47" t="str">
        <f t="shared" ref="H15:H17" si="0">IF(G15="","",INT(G15/60) &amp; " h " &amp; ROUND(G15-(INT(G15/60)*60),0) &amp; " min")</f>
        <v>6 h 0 min</v>
      </c>
      <c r="I15" s="71">
        <v>1</v>
      </c>
      <c r="J15" s="27" t="str">
        <f>IF($A15="",""," h")</f>
        <v xml:space="preserve"> h</v>
      </c>
      <c r="K15" s="72">
        <v>30</v>
      </c>
      <c r="L15" s="27" t="str">
        <f>IF($A15="",""," min")</f>
        <v xml:space="preserve"> min</v>
      </c>
      <c r="M15" s="27">
        <f>I15*60+K15</f>
        <v>90</v>
      </c>
      <c r="N15" s="200" t="str">
        <f>IF(H15="","",IF(M15&lt;60,"Problema",""))</f>
        <v/>
      </c>
      <c r="O15" s="202" t="str">
        <f t="shared" ref="O15:O24" si="1">IF(A15="","","1 h")</f>
        <v>1 h</v>
      </c>
      <c r="P15" s="71">
        <v>3</v>
      </c>
      <c r="Q15" s="121" t="str">
        <f>IF($A15="",""," h")</f>
        <v xml:space="preserve"> h</v>
      </c>
      <c r="R15" s="102">
        <v>30</v>
      </c>
      <c r="S15" s="121" t="str">
        <f>IF($A15="",""," min")</f>
        <v xml:space="preserve"> min</v>
      </c>
      <c r="T15" s="206">
        <f>P15*60+R15</f>
        <v>210</v>
      </c>
      <c r="U15" s="17" t="str">
        <f>IF(T15&gt;G15,"Problema","")</f>
        <v/>
      </c>
      <c r="V15" s="42" t="str">
        <f>H15</f>
        <v>6 h 0 min</v>
      </c>
      <c r="W15" s="45">
        <f>IF(H15="","",MIN(T15,G15)+G15+MAX(M15,60))</f>
        <v>660</v>
      </c>
      <c r="X15" s="43" t="str">
        <f t="shared" ref="X15:X17" si="2">IF($H15="","",INT(W15/60) &amp; " h " &amp; ROUND(W15-(INT(W15/60)*60),0) &amp; " min")</f>
        <v>11 h 0 min</v>
      </c>
      <c r="Y15" s="96"/>
      <c r="Z15" s="81">
        <f>C15*D15+E15*F15</f>
        <v>6</v>
      </c>
      <c r="AA15" s="81">
        <f>SUMIF(B15:B24,"Pós-Graduação",Z15:Z24)</f>
        <v>0</v>
      </c>
      <c r="AB15" s="96"/>
      <c r="AC15" s="34"/>
      <c r="AD15" s="34"/>
      <c r="AE15" s="34"/>
    </row>
    <row r="16" spans="1:31" x14ac:dyDescent="0.25">
      <c r="A16" s="66" t="s">
        <v>88</v>
      </c>
      <c r="B16" s="66" t="s">
        <v>99</v>
      </c>
      <c r="C16" s="67">
        <v>2</v>
      </c>
      <c r="D16" s="67">
        <v>1</v>
      </c>
      <c r="E16" s="67"/>
      <c r="F16" s="68"/>
      <c r="G16" s="70">
        <f>IF(OR(AND(A16&lt;&gt;"",B16&lt;&gt;"",C16&lt;&gt;"",D16&lt;&gt;""),AND(A16&lt;&gt;"",B16&lt;&gt;"",E16&lt;&gt;"",F16&lt;&gt;"")),(C16*D16+E16*F16)*VLOOKUP(B16,Auxiliar!$E$26:$F$33,2,FALSE),"")</f>
        <v>120</v>
      </c>
      <c r="H16" s="26" t="str">
        <f t="shared" si="0"/>
        <v>2 h 0 min</v>
      </c>
      <c r="I16" s="72">
        <v>1</v>
      </c>
      <c r="J16" s="27" t="str">
        <f t="shared" ref="J16:J24" si="3">IF($A16="",""," h")</f>
        <v xml:space="preserve"> h</v>
      </c>
      <c r="K16" s="72">
        <v>30</v>
      </c>
      <c r="L16" s="27" t="str">
        <f t="shared" ref="L16:L24" si="4">IF($A16="",""," min")</f>
        <v xml:space="preserve"> min</v>
      </c>
      <c r="M16" s="27">
        <f t="shared" ref="M16:M24" si="5">I16*60+K16</f>
        <v>90</v>
      </c>
      <c r="N16" s="200" t="str">
        <f t="shared" ref="N16:N24" si="6">IF(H16="","",IF(M16&lt;60,"Problema",""))</f>
        <v/>
      </c>
      <c r="O16" s="28" t="str">
        <f t="shared" si="1"/>
        <v>1 h</v>
      </c>
      <c r="P16" s="73">
        <v>1</v>
      </c>
      <c r="Q16" s="27" t="str">
        <f t="shared" ref="Q16:Q24" si="7">IF($A16="",""," h")</f>
        <v xml:space="preserve"> h</v>
      </c>
      <c r="R16" s="72">
        <v>20</v>
      </c>
      <c r="S16" s="27" t="str">
        <f t="shared" ref="S16:S24" si="8">IF($A16="",""," min")</f>
        <v xml:space="preserve"> min</v>
      </c>
      <c r="T16" s="200">
        <f t="shared" ref="T16:T24" si="9">P16*60+R16</f>
        <v>80</v>
      </c>
      <c r="U16" s="205" t="str">
        <f t="shared" ref="U16:U24" si="10">IF(T16&gt;G16,"Problema","")</f>
        <v/>
      </c>
      <c r="V16" s="42" t="str">
        <f t="shared" ref="V16:V24" si="11">H16</f>
        <v>2 h 0 min</v>
      </c>
      <c r="W16" s="45">
        <f t="shared" ref="W16:W24" si="12">IF(H16="","",MIN(T16,G16)+G16+MAX(M16,60))</f>
        <v>290</v>
      </c>
      <c r="X16" s="43" t="str">
        <f t="shared" si="2"/>
        <v>4 h 50 min</v>
      </c>
      <c r="Y16" s="96"/>
      <c r="Z16" s="81">
        <f t="shared" ref="Z16:Z24" si="13">C16*D16+E16*F16</f>
        <v>2</v>
      </c>
      <c r="AA16" s="81">
        <f>SUMIF(B15:B24,"Graduação",Z15:Z24)</f>
        <v>8</v>
      </c>
      <c r="AB16" s="96"/>
      <c r="AC16" s="34"/>
      <c r="AD16" s="34"/>
      <c r="AE16" s="34"/>
    </row>
    <row r="17" spans="1:31" x14ac:dyDescent="0.25">
      <c r="A17" s="66" t="s">
        <v>89</v>
      </c>
      <c r="B17" s="66" t="s">
        <v>180</v>
      </c>
      <c r="C17" s="67">
        <v>2</v>
      </c>
      <c r="D17" s="67">
        <v>1</v>
      </c>
      <c r="E17" s="67"/>
      <c r="F17" s="68"/>
      <c r="G17" s="70">
        <f>IF(OR(AND(A17&lt;&gt;"",B17&lt;&gt;"",C17&lt;&gt;"",D17&lt;&gt;""),AND(A17&lt;&gt;"",B17&lt;&gt;"",E17&lt;&gt;"",F17&lt;&gt;"")),(C17*D17+E17*F17)*VLOOKUP(B17,Auxiliar!$E$26:$F$33,2,FALSE),"")</f>
        <v>120</v>
      </c>
      <c r="H17" s="26" t="str">
        <f t="shared" si="0"/>
        <v>2 h 0 min</v>
      </c>
      <c r="I17" s="72">
        <v>2</v>
      </c>
      <c r="J17" s="27" t="str">
        <f t="shared" si="3"/>
        <v xml:space="preserve"> h</v>
      </c>
      <c r="K17" s="72">
        <v>0</v>
      </c>
      <c r="L17" s="27" t="str">
        <f t="shared" si="4"/>
        <v xml:space="preserve"> min</v>
      </c>
      <c r="M17" s="27">
        <f t="shared" si="5"/>
        <v>120</v>
      </c>
      <c r="N17" s="200" t="str">
        <f t="shared" si="6"/>
        <v/>
      </c>
      <c r="O17" s="28" t="str">
        <f t="shared" si="1"/>
        <v>1 h</v>
      </c>
      <c r="P17" s="73">
        <v>1</v>
      </c>
      <c r="Q17" s="27" t="str">
        <f t="shared" si="7"/>
        <v xml:space="preserve"> h</v>
      </c>
      <c r="R17" s="72">
        <v>30</v>
      </c>
      <c r="S17" s="27" t="str">
        <f t="shared" si="8"/>
        <v xml:space="preserve"> min</v>
      </c>
      <c r="T17" s="200">
        <f t="shared" si="9"/>
        <v>90</v>
      </c>
      <c r="U17" s="205" t="str">
        <f t="shared" si="10"/>
        <v/>
      </c>
      <c r="V17" s="42" t="str">
        <f t="shared" si="11"/>
        <v>2 h 0 min</v>
      </c>
      <c r="W17" s="29">
        <f>IF(H17="","",MIN(T17,G17)+G17+MAX(M17,60))</f>
        <v>330</v>
      </c>
      <c r="X17" s="30" t="str">
        <f t="shared" si="2"/>
        <v>5 h 30 min</v>
      </c>
      <c r="Y17" s="96"/>
      <c r="Z17" s="81">
        <f t="shared" si="13"/>
        <v>2</v>
      </c>
      <c r="AA17" s="81"/>
      <c r="AB17" s="96"/>
      <c r="AC17" s="34"/>
      <c r="AD17" s="34"/>
      <c r="AE17" s="34"/>
    </row>
    <row r="18" spans="1:31" x14ac:dyDescent="0.25">
      <c r="A18" s="66"/>
      <c r="B18" s="66"/>
      <c r="C18" s="67"/>
      <c r="D18" s="67"/>
      <c r="E18" s="67"/>
      <c r="F18" s="68"/>
      <c r="G18" s="70" t="str">
        <f>IF(OR(AND(A18&lt;&gt;"",B18&lt;&gt;"",C18&lt;&gt;"",D18&lt;&gt;""),AND(A18&lt;&gt;"",B18&lt;&gt;"",E18&lt;&gt;"",F18&lt;&gt;"")),(C18*D18+E18*F18)*VLOOKUP(B18,Auxiliar!$E$26:$F$33,2,FALSE),"")</f>
        <v/>
      </c>
      <c r="H18" s="26" t="str">
        <f>IF(G18="","",INT(G18/60) &amp; " h " &amp; ROUND(G18-(INT(G18/60)*60),0) &amp; " min")</f>
        <v/>
      </c>
      <c r="I18" s="72"/>
      <c r="J18" s="27" t="str">
        <f t="shared" si="3"/>
        <v/>
      </c>
      <c r="K18" s="72"/>
      <c r="L18" s="27" t="str">
        <f t="shared" si="4"/>
        <v/>
      </c>
      <c r="M18" s="27">
        <f t="shared" si="5"/>
        <v>0</v>
      </c>
      <c r="N18" s="200" t="str">
        <f t="shared" si="6"/>
        <v/>
      </c>
      <c r="O18" s="28" t="str">
        <f t="shared" si="1"/>
        <v/>
      </c>
      <c r="P18" s="73"/>
      <c r="Q18" s="27" t="str">
        <f t="shared" si="7"/>
        <v/>
      </c>
      <c r="R18" s="72"/>
      <c r="S18" s="27" t="str">
        <f t="shared" si="8"/>
        <v/>
      </c>
      <c r="T18" s="200">
        <f t="shared" si="9"/>
        <v>0</v>
      </c>
      <c r="U18" s="205" t="str">
        <f t="shared" si="10"/>
        <v/>
      </c>
      <c r="V18" s="42" t="str">
        <f t="shared" si="11"/>
        <v/>
      </c>
      <c r="W18" s="29" t="str">
        <f t="shared" si="12"/>
        <v/>
      </c>
      <c r="X18" s="30" t="str">
        <f>IF($H18="","",INT(W18/60) &amp; " h " &amp; ROUND(W18-(INT(W18/60)*60),0) &amp; " min")</f>
        <v/>
      </c>
      <c r="Y18" s="96"/>
      <c r="Z18" s="81">
        <f t="shared" si="13"/>
        <v>0</v>
      </c>
      <c r="AA18" s="81"/>
      <c r="AB18" s="96"/>
      <c r="AC18" s="34"/>
      <c r="AD18" s="34"/>
      <c r="AE18" s="34"/>
    </row>
    <row r="19" spans="1:31" x14ac:dyDescent="0.25">
      <c r="A19" s="66"/>
      <c r="B19" s="66"/>
      <c r="C19" s="67"/>
      <c r="D19" s="67"/>
      <c r="E19" s="67"/>
      <c r="F19" s="68"/>
      <c r="G19" s="70" t="str">
        <f>IF(OR(AND(A19&lt;&gt;"",B19&lt;&gt;"",C19&lt;&gt;"",D19&lt;&gt;""),AND(A19&lt;&gt;"",B19&lt;&gt;"",E19&lt;&gt;"",F19&lt;&gt;"")),(C19*D19+E19*F19)*VLOOKUP(B19,Auxiliar!$E$26:$F$33,2,FALSE),"")</f>
        <v/>
      </c>
      <c r="H19" s="26" t="str">
        <f t="shared" ref="H19:H24" si="14">IF(G19="","",INT(G19/60) &amp; " h " &amp; ROUND(G19-(INT(G19/60)*60),0) &amp; " min")</f>
        <v/>
      </c>
      <c r="I19" s="72"/>
      <c r="J19" s="27" t="str">
        <f t="shared" si="3"/>
        <v/>
      </c>
      <c r="K19" s="72"/>
      <c r="L19" s="27" t="str">
        <f t="shared" si="4"/>
        <v/>
      </c>
      <c r="M19" s="27">
        <f t="shared" si="5"/>
        <v>0</v>
      </c>
      <c r="N19" s="200" t="str">
        <f t="shared" si="6"/>
        <v/>
      </c>
      <c r="O19" s="28" t="str">
        <f t="shared" si="1"/>
        <v/>
      </c>
      <c r="P19" s="73"/>
      <c r="Q19" s="27" t="str">
        <f t="shared" si="7"/>
        <v/>
      </c>
      <c r="R19" s="72"/>
      <c r="S19" s="27" t="str">
        <f t="shared" si="8"/>
        <v/>
      </c>
      <c r="T19" s="200">
        <f t="shared" si="9"/>
        <v>0</v>
      </c>
      <c r="U19" s="205" t="str">
        <f t="shared" si="10"/>
        <v/>
      </c>
      <c r="V19" s="42" t="str">
        <f t="shared" si="11"/>
        <v/>
      </c>
      <c r="W19" s="29" t="str">
        <f t="shared" si="12"/>
        <v/>
      </c>
      <c r="X19" s="30" t="str">
        <f t="shared" ref="X19:X24" si="15">IF($H19="","",INT(W19/60) &amp; " h " &amp; ROUND(W19-(INT(W19/60)*60),0) &amp; " min")</f>
        <v/>
      </c>
      <c r="Y19" s="96"/>
      <c r="Z19" s="81">
        <f t="shared" si="13"/>
        <v>0</v>
      </c>
      <c r="AA19" s="81"/>
      <c r="AB19" s="96"/>
      <c r="AC19" s="34"/>
      <c r="AD19" s="34"/>
      <c r="AE19" s="34"/>
    </row>
    <row r="20" spans="1:31" x14ac:dyDescent="0.25">
      <c r="A20" s="66"/>
      <c r="B20" s="66"/>
      <c r="C20" s="67"/>
      <c r="D20" s="67"/>
      <c r="E20" s="67"/>
      <c r="F20" s="68"/>
      <c r="G20" s="70" t="str">
        <f>IF(OR(AND(A20&lt;&gt;"",B20&lt;&gt;"",C20&lt;&gt;"",D20&lt;&gt;""),AND(A20&lt;&gt;"",B20&lt;&gt;"",E20&lt;&gt;"",F20&lt;&gt;"")),(C20*D20+E20*F20)*VLOOKUP(B20,Auxiliar!$E$26:$F$33,2,FALSE),"")</f>
        <v/>
      </c>
      <c r="H20" s="26" t="str">
        <f t="shared" si="14"/>
        <v/>
      </c>
      <c r="I20" s="72"/>
      <c r="J20" s="27" t="str">
        <f t="shared" si="3"/>
        <v/>
      </c>
      <c r="K20" s="72"/>
      <c r="L20" s="27" t="str">
        <f t="shared" si="4"/>
        <v/>
      </c>
      <c r="M20" s="27">
        <f t="shared" si="5"/>
        <v>0</v>
      </c>
      <c r="N20" s="200" t="str">
        <f t="shared" si="6"/>
        <v/>
      </c>
      <c r="O20" s="28" t="str">
        <f t="shared" si="1"/>
        <v/>
      </c>
      <c r="P20" s="73"/>
      <c r="Q20" s="27" t="str">
        <f t="shared" si="7"/>
        <v/>
      </c>
      <c r="R20" s="72"/>
      <c r="S20" s="27" t="str">
        <f t="shared" si="8"/>
        <v/>
      </c>
      <c r="T20" s="200">
        <f t="shared" si="9"/>
        <v>0</v>
      </c>
      <c r="U20" s="205" t="str">
        <f t="shared" si="10"/>
        <v/>
      </c>
      <c r="V20" s="42" t="str">
        <f t="shared" si="11"/>
        <v/>
      </c>
      <c r="W20" s="29" t="str">
        <f t="shared" si="12"/>
        <v/>
      </c>
      <c r="X20" s="30" t="str">
        <f t="shared" si="15"/>
        <v/>
      </c>
      <c r="Y20" s="96"/>
      <c r="Z20" s="81">
        <f t="shared" si="13"/>
        <v>0</v>
      </c>
      <c r="AA20" s="81"/>
      <c r="AB20" s="96"/>
      <c r="AC20" s="34"/>
      <c r="AD20" s="34"/>
      <c r="AE20" s="34"/>
    </row>
    <row r="21" spans="1:31" x14ac:dyDescent="0.25">
      <c r="A21" s="66"/>
      <c r="B21" s="66"/>
      <c r="C21" s="67"/>
      <c r="D21" s="67"/>
      <c r="E21" s="67"/>
      <c r="F21" s="68"/>
      <c r="G21" s="70" t="str">
        <f>IF(OR(AND(A21&lt;&gt;"",B21&lt;&gt;"",C21&lt;&gt;"",D21&lt;&gt;""),AND(A21&lt;&gt;"",B21&lt;&gt;"",E21&lt;&gt;"",F21&lt;&gt;"")),(C21*D21+E21*F21)*VLOOKUP(B21,Auxiliar!$E$26:$F$33,2,FALSE),"")</f>
        <v/>
      </c>
      <c r="H21" s="26" t="str">
        <f t="shared" si="14"/>
        <v/>
      </c>
      <c r="I21" s="72"/>
      <c r="J21" s="27" t="str">
        <f t="shared" si="3"/>
        <v/>
      </c>
      <c r="K21" s="72"/>
      <c r="L21" s="27" t="str">
        <f t="shared" si="4"/>
        <v/>
      </c>
      <c r="M21" s="27">
        <f t="shared" si="5"/>
        <v>0</v>
      </c>
      <c r="N21" s="200" t="str">
        <f t="shared" si="6"/>
        <v/>
      </c>
      <c r="O21" s="28" t="str">
        <f t="shared" si="1"/>
        <v/>
      </c>
      <c r="P21" s="73"/>
      <c r="Q21" s="27" t="str">
        <f t="shared" si="7"/>
        <v/>
      </c>
      <c r="R21" s="72"/>
      <c r="S21" s="27" t="str">
        <f t="shared" si="8"/>
        <v/>
      </c>
      <c r="T21" s="200">
        <f t="shared" si="9"/>
        <v>0</v>
      </c>
      <c r="U21" s="205" t="str">
        <f t="shared" si="10"/>
        <v/>
      </c>
      <c r="V21" s="42" t="str">
        <f t="shared" si="11"/>
        <v/>
      </c>
      <c r="W21" s="29" t="str">
        <f t="shared" si="12"/>
        <v/>
      </c>
      <c r="X21" s="30" t="str">
        <f t="shared" si="15"/>
        <v/>
      </c>
      <c r="Y21" s="34"/>
      <c r="Z21" s="81">
        <f t="shared" si="13"/>
        <v>0</v>
      </c>
      <c r="AA21" s="81"/>
      <c r="AB21" s="34"/>
      <c r="AC21" s="34"/>
      <c r="AD21" s="34"/>
      <c r="AE21" s="34"/>
    </row>
    <row r="22" spans="1:31" ht="15" customHeight="1" x14ac:dyDescent="0.25">
      <c r="A22" s="66"/>
      <c r="B22" s="66"/>
      <c r="C22" s="67"/>
      <c r="D22" s="67"/>
      <c r="E22" s="67"/>
      <c r="F22" s="68"/>
      <c r="G22" s="70" t="str">
        <f>IF(OR(AND(A22&lt;&gt;"",B22&lt;&gt;"",C22&lt;&gt;"",D22&lt;&gt;""),AND(A22&lt;&gt;"",B22&lt;&gt;"",E22&lt;&gt;"",F22&lt;&gt;"")),(C22*D22+E22*F22)*VLOOKUP(B22,Auxiliar!$E$26:$F$33,2,FALSE),"")</f>
        <v/>
      </c>
      <c r="H22" s="26" t="str">
        <f t="shared" si="14"/>
        <v/>
      </c>
      <c r="I22" s="72"/>
      <c r="J22" s="27" t="str">
        <f t="shared" si="3"/>
        <v/>
      </c>
      <c r="K22" s="72"/>
      <c r="L22" s="27" t="str">
        <f t="shared" si="4"/>
        <v/>
      </c>
      <c r="M22" s="27">
        <f t="shared" si="5"/>
        <v>0</v>
      </c>
      <c r="N22" s="200" t="str">
        <f t="shared" si="6"/>
        <v/>
      </c>
      <c r="O22" s="28" t="str">
        <f t="shared" si="1"/>
        <v/>
      </c>
      <c r="P22" s="73"/>
      <c r="Q22" s="27" t="str">
        <f t="shared" si="7"/>
        <v/>
      </c>
      <c r="R22" s="72"/>
      <c r="S22" s="27" t="str">
        <f t="shared" si="8"/>
        <v/>
      </c>
      <c r="T22" s="200">
        <f t="shared" si="9"/>
        <v>0</v>
      </c>
      <c r="U22" s="205" t="str">
        <f t="shared" si="10"/>
        <v/>
      </c>
      <c r="V22" s="42" t="str">
        <f t="shared" si="11"/>
        <v/>
      </c>
      <c r="W22" s="29" t="str">
        <f t="shared" si="12"/>
        <v/>
      </c>
      <c r="X22" s="30" t="str">
        <f t="shared" si="15"/>
        <v/>
      </c>
      <c r="Y22" s="34"/>
      <c r="Z22" s="81">
        <f t="shared" si="13"/>
        <v>0</v>
      </c>
      <c r="AA22" s="81"/>
      <c r="AB22" s="34"/>
      <c r="AC22" s="34"/>
      <c r="AD22" s="34"/>
      <c r="AE22" s="34"/>
    </row>
    <row r="23" spans="1:31" x14ac:dyDescent="0.25">
      <c r="A23" s="66"/>
      <c r="B23" s="66"/>
      <c r="C23" s="67"/>
      <c r="D23" s="67"/>
      <c r="E23" s="67"/>
      <c r="F23" s="68"/>
      <c r="G23" s="70" t="str">
        <f>IF(OR(AND(A23&lt;&gt;"",B23&lt;&gt;"",C23&lt;&gt;"",D23&lt;&gt;""),AND(A23&lt;&gt;"",B23&lt;&gt;"",E23&lt;&gt;"",F23&lt;&gt;"")),(C23*D23+E23*F23)*VLOOKUP(B23,Auxiliar!$E$26:$F$33,2,FALSE),"")</f>
        <v/>
      </c>
      <c r="H23" s="26" t="str">
        <f t="shared" si="14"/>
        <v/>
      </c>
      <c r="I23" s="72"/>
      <c r="J23" s="27" t="str">
        <f t="shared" si="3"/>
        <v/>
      </c>
      <c r="K23" s="72"/>
      <c r="L23" s="27" t="str">
        <f t="shared" si="4"/>
        <v/>
      </c>
      <c r="M23" s="27">
        <f t="shared" si="5"/>
        <v>0</v>
      </c>
      <c r="N23" s="200" t="str">
        <f t="shared" si="6"/>
        <v/>
      </c>
      <c r="O23" s="28" t="str">
        <f t="shared" si="1"/>
        <v/>
      </c>
      <c r="P23" s="73"/>
      <c r="Q23" s="27" t="str">
        <f t="shared" si="7"/>
        <v/>
      </c>
      <c r="R23" s="72"/>
      <c r="S23" s="27" t="str">
        <f t="shared" si="8"/>
        <v/>
      </c>
      <c r="T23" s="200">
        <f t="shared" si="9"/>
        <v>0</v>
      </c>
      <c r="U23" s="205" t="str">
        <f t="shared" si="10"/>
        <v/>
      </c>
      <c r="V23" s="42" t="str">
        <f t="shared" si="11"/>
        <v/>
      </c>
      <c r="W23" s="29" t="str">
        <f t="shared" si="12"/>
        <v/>
      </c>
      <c r="X23" s="30" t="str">
        <f t="shared" si="15"/>
        <v/>
      </c>
      <c r="Y23" s="34"/>
      <c r="Z23" s="81">
        <f t="shared" si="13"/>
        <v>0</v>
      </c>
      <c r="AA23" s="81"/>
      <c r="AB23" s="34"/>
      <c r="AC23" s="34"/>
      <c r="AD23" s="34"/>
      <c r="AE23" s="34"/>
    </row>
    <row r="24" spans="1:31" x14ac:dyDescent="0.25">
      <c r="A24" s="87"/>
      <c r="B24" s="87"/>
      <c r="C24" s="88"/>
      <c r="D24" s="88"/>
      <c r="E24" s="88"/>
      <c r="F24" s="106"/>
      <c r="G24" s="89" t="str">
        <f>IF(OR(AND(A24&lt;&gt;"",B24&lt;&gt;"",C24&lt;&gt;"",D24&lt;&gt;""),AND(A24&lt;&gt;"",B24&lt;&gt;"",E24&lt;&gt;"",F24&lt;&gt;"")),(C24*D24+E24*F24)*VLOOKUP(B24,Auxiliar!$E$26:$F$33,2,FALSE),"")</f>
        <v/>
      </c>
      <c r="H24" s="90" t="str">
        <f t="shared" si="14"/>
        <v/>
      </c>
      <c r="I24" s="91"/>
      <c r="J24" s="92" t="str">
        <f t="shared" si="3"/>
        <v/>
      </c>
      <c r="K24" s="91"/>
      <c r="L24" s="92" t="str">
        <f t="shared" si="4"/>
        <v/>
      </c>
      <c r="M24" s="92">
        <f t="shared" si="5"/>
        <v>0</v>
      </c>
      <c r="N24" s="201" t="str">
        <f t="shared" si="6"/>
        <v/>
      </c>
      <c r="O24" s="93" t="str">
        <f t="shared" si="1"/>
        <v/>
      </c>
      <c r="P24" s="204"/>
      <c r="Q24" s="92" t="str">
        <f t="shared" si="7"/>
        <v/>
      </c>
      <c r="R24" s="91"/>
      <c r="S24" s="92" t="str">
        <f t="shared" si="8"/>
        <v/>
      </c>
      <c r="T24" s="201">
        <f t="shared" si="9"/>
        <v>0</v>
      </c>
      <c r="U24" s="207" t="str">
        <f t="shared" si="10"/>
        <v/>
      </c>
      <c r="V24" s="203" t="str">
        <f t="shared" si="11"/>
        <v/>
      </c>
      <c r="W24" s="94" t="str">
        <f t="shared" si="12"/>
        <v/>
      </c>
      <c r="X24" s="95" t="str">
        <f t="shared" si="15"/>
        <v/>
      </c>
      <c r="Y24" s="34"/>
      <c r="Z24" s="81">
        <f t="shared" si="13"/>
        <v>0</v>
      </c>
      <c r="AA24" s="81"/>
      <c r="AB24" s="34"/>
      <c r="AC24" s="34"/>
      <c r="AD24" s="34"/>
      <c r="AE24" s="34"/>
    </row>
    <row r="25" spans="1:31" ht="15" customHeight="1" x14ac:dyDescent="0.25">
      <c r="A25" s="34"/>
      <c r="B25" s="34"/>
      <c r="C25" s="34"/>
      <c r="D25" s="34"/>
      <c r="E25" s="34"/>
      <c r="F25" s="34"/>
      <c r="G25" s="82"/>
      <c r="H25" s="82"/>
      <c r="I25" s="249" t="str">
        <f>IF(N24&amp;N23&amp;N22&amp;N21&amp;N20&amp;N19&amp;N18&amp;N17&amp;N16&amp;N15&lt;&gt;"","O tempo de atendimento deve ser no mínimo 1 hora por disciplina","")</f>
        <v/>
      </c>
      <c r="J25" s="249"/>
      <c r="K25" s="249"/>
      <c r="L25" s="249"/>
      <c r="M25" s="249"/>
      <c r="N25" s="249"/>
      <c r="O25" s="249"/>
      <c r="P25" s="242" t="str">
        <f>IF(U24&amp;U23&amp;U22&amp;U21&amp;U20&amp;U19&amp;U18&amp;U17&amp;U16&amp;U15&lt;&gt;"","O tempo de preparação e avaliação deve ser no máximo igual ao tempo em sala de aula","")</f>
        <v/>
      </c>
      <c r="Q25" s="242"/>
      <c r="R25" s="242"/>
      <c r="S25" s="242"/>
      <c r="T25" s="242"/>
      <c r="U25" s="242"/>
      <c r="V25" s="242"/>
      <c r="W25" s="242"/>
      <c r="X25" s="34"/>
      <c r="Y25" s="34"/>
      <c r="Z25" s="34"/>
      <c r="AA25" s="34"/>
      <c r="AB25" s="34"/>
      <c r="AC25" s="34"/>
      <c r="AD25" s="34"/>
      <c r="AE25" s="34"/>
    </row>
    <row r="26" spans="1:31" x14ac:dyDescent="0.25">
      <c r="A26" s="35"/>
      <c r="B26" s="34"/>
      <c r="C26" s="34"/>
      <c r="D26" s="34"/>
      <c r="E26" s="186" t="s">
        <v>186</v>
      </c>
      <c r="F26" s="187">
        <f>SUM(Z15:Z24)</f>
        <v>10</v>
      </c>
      <c r="G26" s="82"/>
      <c r="H26" s="82"/>
      <c r="I26" s="250"/>
      <c r="J26" s="250"/>
      <c r="K26" s="250"/>
      <c r="L26" s="250"/>
      <c r="M26" s="250"/>
      <c r="N26" s="250"/>
      <c r="O26" s="250"/>
      <c r="P26" s="243"/>
      <c r="Q26" s="243"/>
      <c r="R26" s="243"/>
      <c r="S26" s="243"/>
      <c r="T26" s="243"/>
      <c r="U26" s="243"/>
      <c r="V26" s="243"/>
      <c r="W26" s="243"/>
      <c r="X26" s="34"/>
      <c r="Y26" s="34"/>
      <c r="Z26" s="34"/>
      <c r="AA26" s="34"/>
      <c r="AB26" s="34"/>
      <c r="AC26" s="34"/>
      <c r="AD26" s="34"/>
      <c r="AE26" s="34"/>
    </row>
    <row r="27" spans="1:31" ht="15" customHeight="1" x14ac:dyDescent="0.25">
      <c r="A27" s="35"/>
      <c r="B27" s="34"/>
      <c r="C27" s="34"/>
      <c r="D27" s="34"/>
      <c r="E27" s="34"/>
      <c r="F27" s="34"/>
      <c r="G27" s="82"/>
      <c r="H27" s="82"/>
      <c r="I27" s="243" t="str">
        <f>IF(I25&lt;&gt;"","Se o tempo informado for menor que 1 hora, será considerado o tempo mínimo na soma total","")</f>
        <v/>
      </c>
      <c r="J27" s="243"/>
      <c r="K27" s="243"/>
      <c r="L27" s="243"/>
      <c r="M27" s="243"/>
      <c r="N27" s="243"/>
      <c r="O27" s="243"/>
      <c r="P27" s="243"/>
      <c r="Q27" s="243"/>
      <c r="R27" s="243"/>
      <c r="S27" s="243"/>
      <c r="T27" s="243"/>
      <c r="U27" s="243"/>
      <c r="V27" s="243"/>
      <c r="W27" s="243"/>
      <c r="X27" s="34"/>
      <c r="Y27" s="34"/>
      <c r="Z27" s="34"/>
      <c r="AA27" s="34"/>
      <c r="AB27" s="34"/>
      <c r="AC27" s="34"/>
      <c r="AD27" s="34"/>
      <c r="AE27" s="34"/>
    </row>
    <row r="28" spans="1:31" ht="15" customHeight="1" x14ac:dyDescent="0.25">
      <c r="A28" s="35"/>
      <c r="B28" s="34"/>
      <c r="C28" s="34"/>
      <c r="D28" s="34"/>
      <c r="E28" s="34"/>
      <c r="F28" s="34"/>
      <c r="G28" s="82"/>
      <c r="H28" s="82"/>
      <c r="I28" s="243"/>
      <c r="J28" s="243"/>
      <c r="K28" s="243"/>
      <c r="L28" s="243"/>
      <c r="M28" s="243"/>
      <c r="N28" s="243"/>
      <c r="O28" s="243"/>
      <c r="P28" s="243" t="str">
        <f>IF(P25&lt;&gt;"","Se o tempo informado for maior, será desconsiderado o tempo excedente","")</f>
        <v/>
      </c>
      <c r="Q28" s="243"/>
      <c r="R28" s="243"/>
      <c r="S28" s="243"/>
      <c r="T28" s="243"/>
      <c r="U28" s="243"/>
      <c r="V28" s="243"/>
      <c r="W28" s="243"/>
      <c r="X28" s="34"/>
      <c r="Y28" s="34"/>
      <c r="Z28" s="34"/>
      <c r="AA28" s="34"/>
      <c r="AB28" s="34"/>
      <c r="AC28" s="34"/>
      <c r="AD28" s="34"/>
      <c r="AE28" s="34"/>
    </row>
    <row r="29" spans="1:31" x14ac:dyDescent="0.25">
      <c r="A29" s="35"/>
      <c r="B29" s="34"/>
      <c r="C29" s="34"/>
      <c r="D29" s="34"/>
      <c r="E29" s="34"/>
      <c r="F29" s="34"/>
      <c r="G29" s="82"/>
      <c r="H29" s="82"/>
      <c r="I29" s="243"/>
      <c r="J29" s="243"/>
      <c r="K29" s="243"/>
      <c r="L29" s="243"/>
      <c r="M29" s="243"/>
      <c r="N29" s="243"/>
      <c r="O29" s="243"/>
      <c r="P29" s="243"/>
      <c r="Q29" s="243"/>
      <c r="R29" s="243"/>
      <c r="S29" s="243"/>
      <c r="T29" s="243"/>
      <c r="U29" s="243"/>
      <c r="V29" s="243"/>
      <c r="W29" s="243"/>
      <c r="X29" s="34"/>
      <c r="Y29" s="34"/>
      <c r="Z29" s="34"/>
      <c r="AA29" s="34"/>
      <c r="AB29" s="34"/>
      <c r="AC29" s="34"/>
      <c r="AD29" s="34"/>
      <c r="AE29" s="34"/>
    </row>
    <row r="30" spans="1:31" x14ac:dyDescent="0.25">
      <c r="A30" s="35"/>
      <c r="B30" s="34"/>
      <c r="C30" s="34"/>
      <c r="D30" s="34"/>
      <c r="E30" s="34"/>
      <c r="F30" s="34"/>
      <c r="G30" s="82"/>
      <c r="H30" s="82"/>
      <c r="I30" s="82"/>
      <c r="J30" s="82"/>
      <c r="K30" s="82"/>
      <c r="L30" s="82"/>
      <c r="M30" s="82"/>
      <c r="N30" s="82"/>
      <c r="O30" s="82"/>
      <c r="P30" s="243"/>
      <c r="Q30" s="243"/>
      <c r="R30" s="243"/>
      <c r="S30" s="243"/>
      <c r="T30" s="243"/>
      <c r="U30" s="243"/>
      <c r="V30" s="243"/>
      <c r="W30" s="243"/>
      <c r="X30" s="34"/>
      <c r="Y30" s="34"/>
      <c r="Z30" s="34"/>
      <c r="AA30" s="34"/>
      <c r="AB30" s="34"/>
      <c r="AC30" s="34"/>
      <c r="AD30" s="34"/>
      <c r="AE30" s="34"/>
    </row>
    <row r="31" spans="1:31" x14ac:dyDescent="0.25">
      <c r="A31" s="34"/>
      <c r="B31" s="34"/>
      <c r="C31" s="34"/>
      <c r="D31" s="34"/>
      <c r="E31" s="34"/>
      <c r="F31" s="34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96"/>
      <c r="U31" s="96"/>
      <c r="V31" s="82"/>
      <c r="W31" s="97"/>
      <c r="X31" s="34"/>
      <c r="Y31" s="34"/>
      <c r="Z31" s="34"/>
      <c r="AA31" s="34"/>
      <c r="AB31" s="34"/>
      <c r="AC31" s="34"/>
      <c r="AD31" s="34"/>
      <c r="AE31" s="34"/>
    </row>
    <row r="32" spans="1:31" x14ac:dyDescent="0.25">
      <c r="A32" s="34"/>
      <c r="B32" s="34"/>
      <c r="C32" s="34"/>
      <c r="D32" s="34"/>
      <c r="E32" s="34"/>
      <c r="F32" s="34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96"/>
      <c r="U32" s="96"/>
      <c r="V32" s="82"/>
      <c r="W32" s="97"/>
      <c r="X32" s="34"/>
      <c r="Y32" s="34"/>
      <c r="Z32" s="34"/>
      <c r="AA32" s="34"/>
      <c r="AB32" s="34"/>
      <c r="AC32" s="34"/>
      <c r="AD32" s="34"/>
      <c r="AE32" s="34"/>
    </row>
    <row r="33" spans="1:31" x14ac:dyDescent="0.25">
      <c r="A33" s="34"/>
      <c r="B33" s="34"/>
      <c r="C33" s="34"/>
      <c r="D33" s="34"/>
      <c r="E33" s="34"/>
      <c r="F33" s="34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96"/>
      <c r="U33" s="96"/>
      <c r="V33" s="82"/>
      <c r="W33" s="97"/>
      <c r="X33" s="34"/>
      <c r="Y33" s="34"/>
      <c r="Z33" s="34"/>
      <c r="AA33" s="34"/>
      <c r="AB33" s="34"/>
      <c r="AC33" s="34"/>
      <c r="AD33" s="34"/>
      <c r="AE33" s="34"/>
    </row>
    <row r="34" spans="1:31" x14ac:dyDescent="0.25">
      <c r="A34" s="34"/>
      <c r="B34" s="34"/>
      <c r="C34" s="34"/>
      <c r="D34" s="34"/>
      <c r="E34" s="34"/>
      <c r="F34" s="34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96"/>
      <c r="U34" s="96"/>
      <c r="V34" s="82"/>
      <c r="W34" s="97"/>
      <c r="X34" s="34"/>
      <c r="Y34" s="34"/>
      <c r="Z34" s="34"/>
      <c r="AA34" s="34"/>
      <c r="AB34" s="34"/>
      <c r="AC34" s="34"/>
      <c r="AD34" s="34"/>
      <c r="AE34" s="34"/>
    </row>
    <row r="35" spans="1:31" x14ac:dyDescent="0.25">
      <c r="A35" s="34"/>
      <c r="B35" s="34"/>
      <c r="C35" s="34"/>
      <c r="D35" s="34"/>
      <c r="E35" s="34"/>
      <c r="F35" s="34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96"/>
      <c r="U35" s="96"/>
      <c r="V35" s="82"/>
      <c r="W35" s="97"/>
      <c r="X35" s="34"/>
      <c r="Y35" s="34"/>
      <c r="Z35" s="34"/>
      <c r="AA35" s="34"/>
      <c r="AB35" s="34"/>
      <c r="AC35" s="34"/>
      <c r="AD35" s="34"/>
      <c r="AE35" s="34"/>
    </row>
    <row r="36" spans="1:31" x14ac:dyDescent="0.25">
      <c r="A36" s="34"/>
      <c r="B36" s="34"/>
      <c r="C36" s="34"/>
      <c r="D36" s="34"/>
      <c r="E36" s="34"/>
      <c r="F36" s="34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96"/>
      <c r="U36" s="96"/>
      <c r="V36" s="82"/>
      <c r="W36" s="97"/>
      <c r="X36" s="34"/>
      <c r="Y36" s="34"/>
      <c r="Z36" s="34"/>
      <c r="AA36" s="34"/>
      <c r="AB36" s="34"/>
      <c r="AC36" s="34"/>
      <c r="AD36" s="34"/>
      <c r="AE36" s="34"/>
    </row>
    <row r="37" spans="1:31" x14ac:dyDescent="0.25">
      <c r="A37" s="34"/>
      <c r="B37" s="34"/>
      <c r="C37" s="34"/>
      <c r="D37" s="34"/>
      <c r="E37" s="34"/>
      <c r="F37" s="34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96"/>
      <c r="U37" s="96"/>
      <c r="V37" s="82"/>
      <c r="W37" s="97"/>
      <c r="X37" s="34"/>
      <c r="Y37" s="34"/>
      <c r="Z37" s="34"/>
      <c r="AA37" s="34"/>
      <c r="AB37" s="34"/>
      <c r="AC37" s="34"/>
      <c r="AD37" s="34"/>
      <c r="AE37" s="34"/>
    </row>
  </sheetData>
  <sheetProtection algorithmName="SHA-512" hashValue="IVlhqPPqxutM1CC5Xl990gurvdrzTOmy4JA/l6V7Gs1xROMqKj5s8R4IG1BNoByj65sXEFslxF5bTx+85CT5TA==" saltValue="qdG5U6wt9dV0PZWbUiBw7g==" spinCount="100000" sheet="1" objects="1" scenarios="1" selectLockedCells="1"/>
  <mergeCells count="27">
    <mergeCell ref="A12:A14"/>
    <mergeCell ref="B12:B14"/>
    <mergeCell ref="C12:C14"/>
    <mergeCell ref="D12:D14"/>
    <mergeCell ref="H12:H14"/>
    <mergeCell ref="E12:E14"/>
    <mergeCell ref="F12:F14"/>
    <mergeCell ref="Y10:AB11"/>
    <mergeCell ref="I10:O11"/>
    <mergeCell ref="P12:V12"/>
    <mergeCell ref="I12:O12"/>
    <mergeCell ref="X12:X14"/>
    <mergeCell ref="I14:J14"/>
    <mergeCell ref="K14:L14"/>
    <mergeCell ref="P14:Q14"/>
    <mergeCell ref="R14:S14"/>
    <mergeCell ref="P13:S13"/>
    <mergeCell ref="I13:L13"/>
    <mergeCell ref="P25:W27"/>
    <mergeCell ref="P28:W30"/>
    <mergeCell ref="B1:D2"/>
    <mergeCell ref="H10:H11"/>
    <mergeCell ref="X10:X11"/>
    <mergeCell ref="P10:V11"/>
    <mergeCell ref="E10:F11"/>
    <mergeCell ref="I25:O26"/>
    <mergeCell ref="I27:O29"/>
  </mergeCells>
  <conditionalFormatting sqref="B15:B24">
    <cfRule type="expression" dxfId="27" priority="29">
      <formula>AND($A15&lt;&gt;"",$B15="")</formula>
    </cfRule>
  </conditionalFormatting>
  <conditionalFormatting sqref="C15:C24">
    <cfRule type="expression" dxfId="26" priority="15">
      <formula>AND($A15&lt;&gt;"",$B15&lt;&gt;"",$C15="",$E15="")</formula>
    </cfRule>
  </conditionalFormatting>
  <conditionalFormatting sqref="D15:D24">
    <cfRule type="expression" dxfId="25" priority="13">
      <formula>AND($A15&lt;&gt;"",$B15&lt;&gt;"",$C15="",$D15&lt;&gt;"")</formula>
    </cfRule>
    <cfRule type="expression" dxfId="24" priority="14">
      <formula>AND($A15&lt;&gt;"",$B15&lt;&gt;"",$C15&lt;&gt;"",$D15="")</formula>
    </cfRule>
  </conditionalFormatting>
  <conditionalFormatting sqref="E15:E24">
    <cfRule type="expression" dxfId="23" priority="12">
      <formula>AND($A15&lt;&gt;"",$B15&lt;&gt;"",$C15="",$E15="")</formula>
    </cfRule>
  </conditionalFormatting>
  <conditionalFormatting sqref="F15:F24">
    <cfRule type="expression" dxfId="22" priority="10">
      <formula>AND($A15&lt;&gt;"",$B15&lt;&gt;"",$E15="",$F15&lt;&gt;"")</formula>
    </cfRule>
    <cfRule type="expression" dxfId="21" priority="11">
      <formula>AND($A15&lt;&gt;"",$B15&lt;&gt;"",E15&lt;&gt;"",$F15="")</formula>
    </cfRule>
  </conditionalFormatting>
  <conditionalFormatting sqref="H10:I10">
    <cfRule type="expression" dxfId="20" priority="53">
      <formula>$G10&gt;$D10</formula>
    </cfRule>
  </conditionalFormatting>
  <conditionalFormatting sqref="I10:O11">
    <cfRule type="expression" dxfId="19" priority="8">
      <formula>AND($AA$15&gt;0,$AA$16&lt;4)</formula>
    </cfRule>
    <cfRule type="expression" dxfId="18" priority="33">
      <formula>$Z$12&lt;$C$10</formula>
    </cfRule>
  </conditionalFormatting>
  <conditionalFormatting sqref="I15:O24">
    <cfRule type="expression" dxfId="17" priority="7">
      <formula>AND($M15&lt;60,$M15&lt;&gt;0)</formula>
    </cfRule>
  </conditionalFormatting>
  <conditionalFormatting sqref="I25:O29">
    <cfRule type="expression" dxfId="16" priority="4">
      <formula>$I$25&lt;&gt;""</formula>
    </cfRule>
  </conditionalFormatting>
  <conditionalFormatting sqref="P25">
    <cfRule type="expression" dxfId="15" priority="3">
      <formula>$I$25&lt;&gt;""</formula>
    </cfRule>
  </conditionalFormatting>
  <conditionalFormatting sqref="P28">
    <cfRule type="expression" dxfId="14" priority="2">
      <formula>$I$25&lt;&gt;""</formula>
    </cfRule>
  </conditionalFormatting>
  <conditionalFormatting sqref="P15:T24">
    <cfRule type="expression" dxfId="13" priority="34">
      <formula>$T15&gt;$G15</formula>
    </cfRule>
  </conditionalFormatting>
  <conditionalFormatting sqref="P25:W30">
    <cfRule type="expression" dxfId="12" priority="1">
      <formula>$P$25&lt;&gt;""</formula>
    </cfRule>
  </conditionalFormatting>
  <conditionalFormatting sqref="X10:Y10">
    <cfRule type="expression" dxfId="11" priority="54">
      <formula>$W10&gt;($D10*2)</formula>
    </cfRule>
  </conditionalFormatting>
  <dataValidations count="5">
    <dataValidation allowBlank="1" showErrorMessage="1" prompt="Digite o nome/código da disciplina" sqref="A15" xr:uid="{00000000-0002-0000-0100-000000000000}"/>
    <dataValidation type="list" allowBlank="1" showErrorMessage="1" prompt="Selecione o tipo de disciplina" sqref="B15" xr:uid="{00000000-0002-0000-0100-000001000000}">
      <formula1>Disciplinas</formula1>
    </dataValidation>
    <dataValidation type="list" allowBlank="1" showInputMessage="1" showErrorMessage="1" sqref="B16:B24" xr:uid="{00000000-0002-0000-0100-000002000000}">
      <formula1>Disciplinas</formula1>
    </dataValidation>
    <dataValidation allowBlank="1" showErrorMessage="1" error="Use apenas números" sqref="C15:F24" xr:uid="{00000000-0002-0000-0100-000003000000}"/>
    <dataValidation type="whole" allowBlank="1" showInputMessage="1" showErrorMessage="1" error="Use apenas números" sqref="I15:I24 K15:K24 P15:P24 R15:R24" xr:uid="{00000000-0002-0000-0100-000004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B39"/>
  <sheetViews>
    <sheetView zoomScaleNormal="100" workbookViewId="0">
      <selection activeCell="A18" sqref="A18"/>
    </sheetView>
  </sheetViews>
  <sheetFormatPr defaultRowHeight="15" x14ac:dyDescent="0.25"/>
  <cols>
    <col min="1" max="1" width="40.5703125" customWidth="1"/>
    <col min="2" max="2" width="4.85546875" customWidth="1"/>
    <col min="3" max="3" width="3" customWidth="1"/>
    <col min="4" max="5" width="4.85546875" customWidth="1"/>
    <col min="6" max="6" width="0.7109375" customWidth="1"/>
    <col min="7" max="7" width="14.28515625" customWidth="1"/>
    <col min="8" max="8" width="3.85546875" customWidth="1"/>
  </cols>
  <sheetData>
    <row r="1" spans="1:28" ht="15" customHeight="1" x14ac:dyDescent="0.25">
      <c r="A1" s="115" t="s">
        <v>44</v>
      </c>
      <c r="B1" s="244" t="s">
        <v>195</v>
      </c>
      <c r="C1" s="244"/>
      <c r="D1" s="244"/>
      <c r="E1" s="244"/>
      <c r="F1" s="244"/>
      <c r="G1" s="244"/>
      <c r="H1" s="244"/>
      <c r="I1" s="24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</row>
    <row r="2" spans="1:28" ht="15" customHeight="1" x14ac:dyDescent="0.25">
      <c r="A2" s="116" t="str">
        <f>'Informações e Resumo'!$F$9</f>
        <v>37 h 0 min</v>
      </c>
      <c r="B2" s="244"/>
      <c r="C2" s="244"/>
      <c r="D2" s="244"/>
      <c r="E2" s="244"/>
      <c r="F2" s="244"/>
      <c r="G2" s="244"/>
      <c r="H2" s="244"/>
      <c r="I2" s="24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</row>
    <row r="3" spans="1:28" ht="15" customHeight="1" x14ac:dyDescent="0.25">
      <c r="A3" s="116"/>
      <c r="B3" s="149"/>
      <c r="C3" s="149"/>
      <c r="D3" s="149"/>
      <c r="E3" s="149"/>
      <c r="F3" s="149"/>
      <c r="G3" s="149"/>
      <c r="H3" s="149"/>
      <c r="I3" s="149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</row>
    <row r="4" spans="1:28" ht="15" customHeight="1" x14ac:dyDescent="0.25">
      <c r="A4" s="36" t="s">
        <v>74</v>
      </c>
      <c r="B4" s="149"/>
      <c r="C4" s="149"/>
      <c r="D4" s="149"/>
      <c r="E4" s="149"/>
      <c r="F4" s="149"/>
      <c r="G4" s="149"/>
      <c r="H4" s="149"/>
      <c r="I4" s="149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</row>
    <row r="5" spans="1:28" ht="15" customHeight="1" x14ac:dyDescent="0.25">
      <c r="A5" s="111" t="s">
        <v>104</v>
      </c>
      <c r="B5" s="149"/>
      <c r="C5" s="149"/>
      <c r="D5" s="149"/>
      <c r="E5" s="149"/>
      <c r="F5" s="149"/>
      <c r="G5" s="149"/>
      <c r="H5" s="149"/>
      <c r="I5" s="149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</row>
    <row r="6" spans="1:28" ht="15" customHeight="1" x14ac:dyDescent="0.25">
      <c r="A6" s="112" t="s">
        <v>105</v>
      </c>
      <c r="B6" s="149"/>
      <c r="C6" s="149"/>
      <c r="D6" s="149"/>
      <c r="E6" s="149"/>
      <c r="F6" s="149"/>
      <c r="G6" s="149"/>
      <c r="H6" s="149"/>
      <c r="I6" s="149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</row>
    <row r="7" spans="1:28" ht="15" customHeight="1" x14ac:dyDescent="0.25">
      <c r="A7" s="34" t="s">
        <v>106</v>
      </c>
      <c r="B7" s="149"/>
      <c r="C7" s="149"/>
      <c r="D7" s="149"/>
      <c r="E7" s="149"/>
      <c r="F7" s="149"/>
      <c r="G7" s="149"/>
      <c r="H7" s="149"/>
      <c r="I7" s="149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</row>
    <row r="8" spans="1:28" ht="15" customHeight="1" x14ac:dyDescent="0.25">
      <c r="A8" s="247" t="s">
        <v>76</v>
      </c>
      <c r="B8" s="113">
        <f>SUM(F12:F19)</f>
        <v>60</v>
      </c>
      <c r="C8" s="245" t="str">
        <f>INT(B8/60) &amp; " h " &amp; B8-(INT(B8/60)*60) &amp; " min"</f>
        <v>1 h 0 min</v>
      </c>
      <c r="D8" s="245"/>
      <c r="E8" s="245"/>
      <c r="F8" s="251" t="str">
        <f>IF(B8&gt;K9,"Tempo total superior ao máximo semanal ("&amp;K9/60&amp;"h)","")</f>
        <v/>
      </c>
      <c r="G8" s="251"/>
      <c r="H8" s="251"/>
      <c r="I8" s="251"/>
      <c r="J8" s="251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</row>
    <row r="9" spans="1:28" ht="15" customHeight="1" x14ac:dyDescent="0.25">
      <c r="A9" s="248"/>
      <c r="B9" s="78"/>
      <c r="C9" s="246"/>
      <c r="D9" s="246"/>
      <c r="E9" s="246"/>
      <c r="F9" s="251"/>
      <c r="G9" s="251"/>
      <c r="H9" s="251"/>
      <c r="I9" s="251"/>
      <c r="J9" s="251"/>
      <c r="K9" s="84">
        <f>VLOOKUP('Informações e Resumo'!$B$9,Auxiliar!$E$35:$F$37,2,FALSE)</f>
        <v>2400</v>
      </c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</row>
    <row r="10" spans="1:28" ht="15" customHeight="1" x14ac:dyDescent="0.25">
      <c r="A10" s="269" t="s">
        <v>77</v>
      </c>
      <c r="B10" s="271" t="s">
        <v>75</v>
      </c>
      <c r="C10" s="272"/>
      <c r="D10" s="272"/>
      <c r="E10" s="272"/>
      <c r="F10" s="273"/>
      <c r="G10" s="277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</row>
    <row r="11" spans="1:28" x14ac:dyDescent="0.25">
      <c r="A11" s="270"/>
      <c r="B11" s="274"/>
      <c r="C11" s="275"/>
      <c r="D11" s="275"/>
      <c r="E11" s="275"/>
      <c r="F11" s="276"/>
      <c r="G11" s="277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</row>
    <row r="12" spans="1:28" x14ac:dyDescent="0.25">
      <c r="A12" s="109" t="s">
        <v>108</v>
      </c>
      <c r="B12" s="68">
        <v>1</v>
      </c>
      <c r="C12" s="27" t="str">
        <f>IF(A12="",""," h")</f>
        <v xml:space="preserve"> h</v>
      </c>
      <c r="D12" s="72">
        <v>0</v>
      </c>
      <c r="E12" s="27" t="str">
        <f>IF(A12="",""," min")</f>
        <v xml:space="preserve"> min</v>
      </c>
      <c r="F12" s="46">
        <f>(B12*60+D12)</f>
        <v>60</v>
      </c>
      <c r="G12" s="118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</row>
    <row r="13" spans="1:28" x14ac:dyDescent="0.25">
      <c r="A13" s="110"/>
      <c r="B13" s="68"/>
      <c r="C13" s="27" t="str">
        <f t="shared" ref="C13:C19" si="0">IF(A13="",""," h")</f>
        <v/>
      </c>
      <c r="D13" s="72"/>
      <c r="E13" s="27" t="str">
        <f t="shared" ref="E13:E19" si="1">IF(A13="",""," min")</f>
        <v/>
      </c>
      <c r="F13" s="46">
        <f t="shared" ref="F13:F19" si="2">(B13*60+D13)</f>
        <v>0</v>
      </c>
      <c r="G13" s="118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</row>
    <row r="14" spans="1:28" x14ac:dyDescent="0.25">
      <c r="A14" s="110"/>
      <c r="B14" s="68"/>
      <c r="C14" s="27" t="str">
        <f t="shared" si="0"/>
        <v/>
      </c>
      <c r="D14" s="72"/>
      <c r="E14" s="27" t="str">
        <f t="shared" si="1"/>
        <v/>
      </c>
      <c r="F14" s="46">
        <f t="shared" si="2"/>
        <v>0</v>
      </c>
      <c r="G14" s="118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</row>
    <row r="15" spans="1:28" x14ac:dyDescent="0.25">
      <c r="A15" s="110"/>
      <c r="B15" s="68"/>
      <c r="C15" s="27" t="str">
        <f t="shared" si="0"/>
        <v/>
      </c>
      <c r="D15" s="72"/>
      <c r="E15" s="27" t="str">
        <f t="shared" si="1"/>
        <v/>
      </c>
      <c r="F15" s="46">
        <f t="shared" si="2"/>
        <v>0</v>
      </c>
      <c r="G15" s="118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</row>
    <row r="16" spans="1:28" x14ac:dyDescent="0.25">
      <c r="A16" s="110"/>
      <c r="B16" s="68"/>
      <c r="C16" s="27" t="str">
        <f t="shared" si="0"/>
        <v/>
      </c>
      <c r="D16" s="72"/>
      <c r="E16" s="27" t="str">
        <f t="shared" si="1"/>
        <v/>
      </c>
      <c r="F16" s="46">
        <f t="shared" si="2"/>
        <v>0</v>
      </c>
      <c r="G16" s="118"/>
      <c r="H16" s="34"/>
      <c r="I16" s="35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</row>
    <row r="17" spans="1:28" x14ac:dyDescent="0.25">
      <c r="A17" s="110"/>
      <c r="B17" s="68"/>
      <c r="C17" s="27" t="str">
        <f t="shared" si="0"/>
        <v/>
      </c>
      <c r="D17" s="72"/>
      <c r="E17" s="27" t="str">
        <f t="shared" si="1"/>
        <v/>
      </c>
      <c r="F17" s="46">
        <f t="shared" si="2"/>
        <v>0</v>
      </c>
      <c r="G17" s="118"/>
      <c r="H17" s="34"/>
      <c r="I17" s="35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</row>
    <row r="18" spans="1:28" x14ac:dyDescent="0.25">
      <c r="A18" s="110"/>
      <c r="B18" s="68"/>
      <c r="C18" s="27" t="str">
        <f t="shared" si="0"/>
        <v/>
      </c>
      <c r="D18" s="72"/>
      <c r="E18" s="27" t="str">
        <f t="shared" si="1"/>
        <v/>
      </c>
      <c r="F18" s="46">
        <f t="shared" si="2"/>
        <v>0</v>
      </c>
      <c r="G18" s="118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</row>
    <row r="19" spans="1:28" x14ac:dyDescent="0.25">
      <c r="A19" s="114"/>
      <c r="B19" s="106"/>
      <c r="C19" s="92" t="str">
        <f t="shared" si="0"/>
        <v/>
      </c>
      <c r="D19" s="91"/>
      <c r="E19" s="92" t="str">
        <f t="shared" si="1"/>
        <v/>
      </c>
      <c r="F19" s="117">
        <f t="shared" si="2"/>
        <v>0</v>
      </c>
      <c r="G19" s="118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</row>
    <row r="20" spans="1:28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</row>
    <row r="21" spans="1:28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</row>
    <row r="22" spans="1:28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</row>
    <row r="23" spans="1:28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</row>
    <row r="24" spans="1:28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</row>
    <row r="25" spans="1:28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</row>
    <row r="26" spans="1:28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</row>
    <row r="27" spans="1:28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</row>
    <row r="28" spans="1:28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</row>
    <row r="29" spans="1:28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</row>
    <row r="30" spans="1:28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</row>
    <row r="31" spans="1:28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</row>
    <row r="32" spans="1:28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</row>
    <row r="33" spans="1:28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</row>
    <row r="34" spans="1:28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</row>
    <row r="35" spans="1:28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</row>
    <row r="36" spans="1:28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</row>
    <row r="37" spans="1:28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</row>
    <row r="38" spans="1:28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</row>
    <row r="39" spans="1:28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</row>
  </sheetData>
  <sheetProtection algorithmName="SHA-512" hashValue="wN6zOG9djWnWwd+NDGMMb4CqbsT9onSYaIeuJYYgPx/kSkHxFExNs2MWGEPcb+NfSVWXNkBSywtl5xwSwSim0Q==" saltValue="WkAQIGUbYtTjylfFg48jaw==" spinCount="100000" sheet="1" objects="1" scenarios="1" selectLockedCells="1"/>
  <mergeCells count="7">
    <mergeCell ref="B1:I2"/>
    <mergeCell ref="A8:A9"/>
    <mergeCell ref="C8:E9"/>
    <mergeCell ref="F8:J9"/>
    <mergeCell ref="A10:A11"/>
    <mergeCell ref="B10:F11"/>
    <mergeCell ref="G10:G11"/>
  </mergeCells>
  <conditionalFormatting sqref="C8 F8">
    <cfRule type="expression" dxfId="10" priority="1">
      <formula>$B$8&gt;$K$9</formula>
    </cfRule>
  </conditionalFormatting>
  <dataValidations count="1">
    <dataValidation type="whole" allowBlank="1" showInputMessage="1" showErrorMessage="1" error="Use somente números" sqref="B12:B19 D12:D19" xr:uid="{00000000-0002-0000-02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3"/>
  <dimension ref="A1:AD64"/>
  <sheetViews>
    <sheetView tabSelected="1" topLeftCell="A5" workbookViewId="0">
      <selection activeCell="A23" sqref="A23"/>
    </sheetView>
  </sheetViews>
  <sheetFormatPr defaultRowHeight="15" x14ac:dyDescent="0.25"/>
  <cols>
    <col min="1" max="2" width="31.28515625" customWidth="1"/>
    <col min="3" max="3" width="13.140625" style="6" bestFit="1" customWidth="1"/>
    <col min="4" max="4" width="4.85546875" style="6" customWidth="1"/>
    <col min="5" max="5" width="3" style="8" customWidth="1"/>
    <col min="6" max="6" width="4.42578125" style="8" customWidth="1"/>
    <col min="7" max="7" width="4.85546875" style="8" customWidth="1"/>
    <col min="8" max="8" width="0.42578125" style="8" customWidth="1"/>
    <col min="9" max="9" width="14.7109375" style="10" bestFit="1" customWidth="1"/>
    <col min="10" max="10" width="3.5703125" customWidth="1"/>
  </cols>
  <sheetData>
    <row r="1" spans="1:30" ht="15" customHeight="1" x14ac:dyDescent="0.25">
      <c r="A1" s="115" t="s">
        <v>44</v>
      </c>
      <c r="B1" s="115"/>
      <c r="D1" s="244" t="s">
        <v>102</v>
      </c>
      <c r="E1" s="244"/>
      <c r="F1" s="244"/>
      <c r="G1" s="244"/>
      <c r="H1" s="244"/>
      <c r="I1" s="244"/>
      <c r="J1" s="244"/>
      <c r="K1" s="244"/>
      <c r="L1" s="82"/>
      <c r="M1" s="82"/>
      <c r="N1" s="83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</row>
    <row r="2" spans="1:30" ht="15" customHeight="1" x14ac:dyDescent="0.25">
      <c r="A2" s="116" t="str">
        <f>'Informações e Resumo'!$F$9</f>
        <v>37 h 0 min</v>
      </c>
      <c r="B2" s="116"/>
      <c r="C2" s="98"/>
      <c r="D2" s="244"/>
      <c r="E2" s="244"/>
      <c r="F2" s="244"/>
      <c r="G2" s="244"/>
      <c r="H2" s="244"/>
      <c r="I2" s="244"/>
      <c r="J2" s="244"/>
      <c r="K2" s="244"/>
      <c r="L2" s="82"/>
      <c r="M2" s="82"/>
      <c r="N2" s="83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</row>
    <row r="3" spans="1:30" ht="15" customHeight="1" x14ac:dyDescent="0.25">
      <c r="A3" s="116"/>
      <c r="B3" s="116"/>
      <c r="C3" s="98"/>
      <c r="D3" s="149"/>
      <c r="E3" s="149"/>
      <c r="F3" s="149"/>
      <c r="G3" s="149"/>
      <c r="H3" s="149"/>
      <c r="I3" s="149"/>
      <c r="J3" s="149"/>
      <c r="K3" s="149"/>
      <c r="L3" s="82"/>
      <c r="M3" s="82"/>
      <c r="N3" s="83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</row>
    <row r="4" spans="1:30" ht="15" customHeight="1" x14ac:dyDescent="0.25">
      <c r="A4" s="36" t="s">
        <v>74</v>
      </c>
      <c r="B4" s="36"/>
      <c r="C4" s="98"/>
      <c r="D4" s="149"/>
      <c r="E4" s="149"/>
      <c r="F4" s="149"/>
      <c r="G4" s="149"/>
      <c r="H4" s="149"/>
      <c r="I4" s="149"/>
      <c r="J4" s="149"/>
      <c r="K4" s="149"/>
      <c r="L4" s="82"/>
      <c r="M4" s="82"/>
      <c r="N4" s="83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</row>
    <row r="5" spans="1:30" ht="15" customHeight="1" x14ac:dyDescent="0.25">
      <c r="A5" s="35" t="s">
        <v>119</v>
      </c>
      <c r="B5" s="35"/>
      <c r="C5" s="98"/>
      <c r="D5" s="149"/>
      <c r="E5" s="149"/>
      <c r="F5" s="149"/>
      <c r="G5" s="149"/>
      <c r="H5" s="149"/>
      <c r="I5" s="149"/>
      <c r="J5" s="149"/>
      <c r="K5" s="149"/>
      <c r="L5" s="82"/>
      <c r="M5" s="82"/>
      <c r="N5" s="83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</row>
    <row r="6" spans="1:30" ht="15" customHeight="1" x14ac:dyDescent="0.25">
      <c r="A6" s="112" t="s">
        <v>105</v>
      </c>
      <c r="B6" s="35"/>
      <c r="C6" s="98"/>
      <c r="D6" s="149"/>
      <c r="E6" s="149"/>
      <c r="F6" s="149"/>
      <c r="G6" s="149"/>
      <c r="H6" s="149"/>
      <c r="I6" s="149"/>
      <c r="J6" s="149"/>
      <c r="K6" s="149"/>
      <c r="L6" s="82"/>
      <c r="M6" s="82"/>
      <c r="N6" s="83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</row>
    <row r="7" spans="1:30" ht="15" customHeight="1" x14ac:dyDescent="0.25">
      <c r="A7" s="34" t="s">
        <v>106</v>
      </c>
      <c r="B7" s="34"/>
      <c r="C7" s="98"/>
      <c r="D7" s="149"/>
      <c r="E7" s="149"/>
      <c r="F7" s="149"/>
      <c r="G7" s="149"/>
      <c r="H7" s="149"/>
      <c r="I7" s="149"/>
      <c r="J7" s="149"/>
      <c r="K7" s="149"/>
      <c r="L7" s="82"/>
      <c r="M7" s="82"/>
      <c r="N7" s="83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</row>
    <row r="8" spans="1:30" ht="15" customHeight="1" x14ac:dyDescent="0.25">
      <c r="A8" s="34"/>
      <c r="B8" s="34"/>
      <c r="C8" s="247" t="s">
        <v>64</v>
      </c>
      <c r="D8" s="247"/>
      <c r="E8" s="247"/>
      <c r="F8" s="247"/>
      <c r="G8" s="247"/>
      <c r="H8" s="77">
        <f>SUM(H12:H46)</f>
        <v>420</v>
      </c>
      <c r="I8" s="245" t="str">
        <f>INT(H8/60) &amp; " h " &amp; H8-(INT(H8/60)*60) &amp; " min"</f>
        <v>7 h 0 min</v>
      </c>
      <c r="J8" s="251" t="str">
        <f>IF(H8&gt;N8,"Tempo total superior ao máximo semanal ("&amp;N8/60&amp;"h)","")</f>
        <v/>
      </c>
      <c r="K8" s="251"/>
      <c r="L8" s="251"/>
      <c r="M8" s="251"/>
      <c r="N8" s="84">
        <f>VLOOKUP('Informações e Resumo'!$B$9,Auxiliar!$E$35:$F$37,2,FALSE)</f>
        <v>2400</v>
      </c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</row>
    <row r="9" spans="1:30" ht="15" customHeight="1" x14ac:dyDescent="0.25">
      <c r="A9" s="75"/>
      <c r="B9" s="75"/>
      <c r="C9" s="248"/>
      <c r="D9" s="248"/>
      <c r="E9" s="248"/>
      <c r="F9" s="248"/>
      <c r="G9" s="248"/>
      <c r="H9" s="35"/>
      <c r="I9" s="246"/>
      <c r="J9" s="251"/>
      <c r="K9" s="251"/>
      <c r="L9" s="251"/>
      <c r="M9" s="251"/>
      <c r="N9" s="83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</row>
    <row r="10" spans="1:30" ht="15" customHeight="1" x14ac:dyDescent="0.25">
      <c r="A10" s="21" t="s">
        <v>194</v>
      </c>
      <c r="B10" s="269" t="s">
        <v>174</v>
      </c>
      <c r="C10" s="269" t="s">
        <v>30</v>
      </c>
      <c r="D10" s="271" t="s">
        <v>73</v>
      </c>
      <c r="E10" s="272"/>
      <c r="F10" s="272"/>
      <c r="G10" s="272"/>
      <c r="H10" s="22"/>
      <c r="I10" s="279" t="s">
        <v>71</v>
      </c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</row>
    <row r="11" spans="1:30" x14ac:dyDescent="0.25">
      <c r="A11" s="23" t="s">
        <v>3</v>
      </c>
      <c r="B11" s="278"/>
      <c r="C11" s="270"/>
      <c r="D11" s="274"/>
      <c r="E11" s="275"/>
      <c r="F11" s="275"/>
      <c r="G11" s="275"/>
      <c r="H11" s="24"/>
      <c r="I11" s="280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</row>
    <row r="12" spans="1:30" x14ac:dyDescent="0.25">
      <c r="A12" s="99" t="s">
        <v>29</v>
      </c>
      <c r="B12" s="179"/>
      <c r="C12" s="181">
        <v>1</v>
      </c>
      <c r="D12" s="100">
        <v>1</v>
      </c>
      <c r="E12" s="101" t="str">
        <f>IF($A12="",""," h")</f>
        <v xml:space="preserve"> h</v>
      </c>
      <c r="F12" s="102">
        <v>0</v>
      </c>
      <c r="G12" s="101" t="str">
        <f>IF($A12="",""," min")</f>
        <v xml:space="preserve"> min</v>
      </c>
      <c r="H12" s="101">
        <f>(60*D12+F12)*C12</f>
        <v>60</v>
      </c>
      <c r="I12" s="103" t="str">
        <f>IF($A12="","",INT(H12/60) &amp; " h " &amp; H12-(INT(H12/60)*60) &amp; " min")</f>
        <v>1 h 0 min</v>
      </c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</row>
    <row r="13" spans="1:30" x14ac:dyDescent="0.25">
      <c r="A13" s="104" t="s">
        <v>14</v>
      </c>
      <c r="B13" s="180"/>
      <c r="C13" s="182">
        <v>2</v>
      </c>
      <c r="D13" s="68">
        <v>2</v>
      </c>
      <c r="E13" s="101" t="str">
        <f t="shared" ref="E13:E46" si="0">IF($A13="",""," h")</f>
        <v xml:space="preserve"> h</v>
      </c>
      <c r="F13" s="72">
        <v>0</v>
      </c>
      <c r="G13" s="101" t="str">
        <f t="shared" ref="G13:G46" si="1">IF($A13="",""," min")</f>
        <v xml:space="preserve"> min</v>
      </c>
      <c r="H13" s="101">
        <f t="shared" ref="H13:H46" si="2">(60*D13+F13)*C13</f>
        <v>240</v>
      </c>
      <c r="I13" s="20" t="str">
        <f t="shared" ref="I13:I46" si="3">IF($A13="","",INT(H13/60) &amp; " h " &amp; H13-(INT(H13/60)*60) &amp; " min")</f>
        <v>4 h 0 min</v>
      </c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</row>
    <row r="14" spans="1:30" x14ac:dyDescent="0.25">
      <c r="A14" s="104" t="s">
        <v>157</v>
      </c>
      <c r="B14" s="180"/>
      <c r="C14" s="182">
        <v>1</v>
      </c>
      <c r="D14" s="68">
        <v>2</v>
      </c>
      <c r="E14" s="101" t="str">
        <f t="shared" si="0"/>
        <v xml:space="preserve"> h</v>
      </c>
      <c r="F14" s="72">
        <v>0</v>
      </c>
      <c r="G14" s="101" t="str">
        <f t="shared" si="1"/>
        <v xml:space="preserve"> min</v>
      </c>
      <c r="H14" s="101">
        <f t="shared" si="2"/>
        <v>120</v>
      </c>
      <c r="I14" s="20" t="str">
        <f t="shared" si="3"/>
        <v>2 h 0 min</v>
      </c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</row>
    <row r="15" spans="1:30" x14ac:dyDescent="0.25">
      <c r="A15" s="104" t="s">
        <v>14</v>
      </c>
      <c r="B15" s="180"/>
      <c r="C15" s="182"/>
      <c r="D15" s="68"/>
      <c r="E15" s="101" t="str">
        <f t="shared" si="0"/>
        <v xml:space="preserve"> h</v>
      </c>
      <c r="F15" s="72"/>
      <c r="G15" s="101" t="str">
        <f t="shared" si="1"/>
        <v xml:space="preserve"> min</v>
      </c>
      <c r="H15" s="101">
        <f t="shared" si="2"/>
        <v>0</v>
      </c>
      <c r="I15" s="20" t="str">
        <f t="shared" si="3"/>
        <v>0 h 0 min</v>
      </c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</row>
    <row r="16" spans="1:30" x14ac:dyDescent="0.25">
      <c r="A16" s="104"/>
      <c r="B16" s="180"/>
      <c r="C16" s="182"/>
      <c r="D16" s="68"/>
      <c r="E16" s="101" t="str">
        <f t="shared" si="0"/>
        <v/>
      </c>
      <c r="F16" s="72"/>
      <c r="G16" s="101" t="str">
        <f t="shared" si="1"/>
        <v/>
      </c>
      <c r="H16" s="101">
        <f t="shared" si="2"/>
        <v>0</v>
      </c>
      <c r="I16" s="20" t="str">
        <f t="shared" si="3"/>
        <v/>
      </c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</row>
    <row r="17" spans="1:30" x14ac:dyDescent="0.25">
      <c r="A17" s="104"/>
      <c r="B17" s="180"/>
      <c r="C17" s="182"/>
      <c r="D17" s="68"/>
      <c r="E17" s="101" t="str">
        <f t="shared" si="0"/>
        <v/>
      </c>
      <c r="F17" s="72"/>
      <c r="G17" s="101" t="str">
        <f t="shared" si="1"/>
        <v/>
      </c>
      <c r="H17" s="101">
        <f t="shared" si="2"/>
        <v>0</v>
      </c>
      <c r="I17" s="20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</row>
    <row r="18" spans="1:30" x14ac:dyDescent="0.25">
      <c r="A18" s="104"/>
      <c r="B18" s="180"/>
      <c r="C18" s="182"/>
      <c r="D18" s="68"/>
      <c r="E18" s="101" t="str">
        <f t="shared" si="0"/>
        <v/>
      </c>
      <c r="F18" s="72"/>
      <c r="G18" s="101" t="str">
        <f t="shared" si="1"/>
        <v/>
      </c>
      <c r="H18" s="101">
        <f t="shared" si="2"/>
        <v>0</v>
      </c>
      <c r="I18" s="20"/>
      <c r="J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</row>
    <row r="19" spans="1:30" x14ac:dyDescent="0.25">
      <c r="A19" s="104"/>
      <c r="B19" s="180"/>
      <c r="C19" s="182"/>
      <c r="D19" s="68"/>
      <c r="E19" s="101" t="str">
        <f t="shared" si="0"/>
        <v/>
      </c>
      <c r="F19" s="72"/>
      <c r="G19" s="101" t="str">
        <f t="shared" si="1"/>
        <v/>
      </c>
      <c r="H19" s="101">
        <f t="shared" si="2"/>
        <v>0</v>
      </c>
      <c r="I19" s="20"/>
      <c r="J19" s="34"/>
      <c r="K19" s="35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</row>
    <row r="20" spans="1:30" x14ac:dyDescent="0.25">
      <c r="A20" s="104"/>
      <c r="B20" s="180"/>
      <c r="C20" s="182"/>
      <c r="D20" s="68"/>
      <c r="E20" s="101" t="str">
        <f t="shared" si="0"/>
        <v/>
      </c>
      <c r="F20" s="72"/>
      <c r="G20" s="101" t="str">
        <f t="shared" si="1"/>
        <v/>
      </c>
      <c r="H20" s="101">
        <f t="shared" si="2"/>
        <v>0</v>
      </c>
      <c r="I20" s="20"/>
      <c r="J20" s="34"/>
      <c r="K20" s="35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</row>
    <row r="21" spans="1:30" x14ac:dyDescent="0.25">
      <c r="A21" s="104"/>
      <c r="B21" s="180"/>
      <c r="C21" s="182"/>
      <c r="D21" s="68"/>
      <c r="E21" s="101" t="str">
        <f t="shared" si="0"/>
        <v/>
      </c>
      <c r="F21" s="72"/>
      <c r="G21" s="101" t="str">
        <f t="shared" si="1"/>
        <v/>
      </c>
      <c r="H21" s="101">
        <f t="shared" si="2"/>
        <v>0</v>
      </c>
      <c r="I21" s="20"/>
      <c r="J21" s="34"/>
      <c r="K21" s="35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</row>
    <row r="22" spans="1:30" x14ac:dyDescent="0.25">
      <c r="A22" s="104"/>
      <c r="B22" s="180"/>
      <c r="C22" s="182"/>
      <c r="D22" s="68"/>
      <c r="E22" s="101" t="str">
        <f t="shared" si="0"/>
        <v/>
      </c>
      <c r="F22" s="72"/>
      <c r="G22" s="101" t="str">
        <f t="shared" si="1"/>
        <v/>
      </c>
      <c r="H22" s="101">
        <f t="shared" si="2"/>
        <v>0</v>
      </c>
      <c r="I22" s="20"/>
      <c r="J22" s="34"/>
      <c r="K22" s="35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</row>
    <row r="23" spans="1:30" x14ac:dyDescent="0.25">
      <c r="A23" s="104"/>
      <c r="B23" s="180"/>
      <c r="C23" s="182"/>
      <c r="D23" s="68"/>
      <c r="E23" s="101" t="str">
        <f t="shared" si="0"/>
        <v/>
      </c>
      <c r="F23" s="72"/>
      <c r="G23" s="101" t="str">
        <f t="shared" si="1"/>
        <v/>
      </c>
      <c r="H23" s="101">
        <f t="shared" si="2"/>
        <v>0</v>
      </c>
      <c r="I23" s="20"/>
      <c r="J23" s="34"/>
      <c r="K23" s="35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</row>
    <row r="24" spans="1:30" x14ac:dyDescent="0.25">
      <c r="A24" s="104"/>
      <c r="B24" s="180"/>
      <c r="C24" s="182"/>
      <c r="D24" s="68"/>
      <c r="E24" s="101" t="str">
        <f t="shared" si="0"/>
        <v/>
      </c>
      <c r="F24" s="72"/>
      <c r="G24" s="101" t="str">
        <f t="shared" si="1"/>
        <v/>
      </c>
      <c r="H24" s="101">
        <f t="shared" si="2"/>
        <v>0</v>
      </c>
      <c r="I24" s="20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</row>
    <row r="25" spans="1:30" x14ac:dyDescent="0.25">
      <c r="A25" s="104"/>
      <c r="B25" s="180"/>
      <c r="C25" s="182"/>
      <c r="D25" s="68"/>
      <c r="E25" s="101" t="str">
        <f t="shared" si="0"/>
        <v/>
      </c>
      <c r="F25" s="72"/>
      <c r="G25" s="101" t="str">
        <f t="shared" si="1"/>
        <v/>
      </c>
      <c r="H25" s="101">
        <f t="shared" si="2"/>
        <v>0</v>
      </c>
      <c r="I25" s="20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</row>
    <row r="26" spans="1:30" x14ac:dyDescent="0.25">
      <c r="A26" s="104"/>
      <c r="B26" s="180"/>
      <c r="C26" s="182"/>
      <c r="D26" s="68"/>
      <c r="E26" s="101" t="str">
        <f t="shared" si="0"/>
        <v/>
      </c>
      <c r="F26" s="72"/>
      <c r="G26" s="101" t="str">
        <f t="shared" si="1"/>
        <v/>
      </c>
      <c r="H26" s="101">
        <f t="shared" si="2"/>
        <v>0</v>
      </c>
      <c r="I26" s="20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</row>
    <row r="27" spans="1:30" x14ac:dyDescent="0.25">
      <c r="A27" s="104"/>
      <c r="B27" s="180"/>
      <c r="C27" s="182"/>
      <c r="D27" s="68"/>
      <c r="E27" s="101" t="str">
        <f t="shared" si="0"/>
        <v/>
      </c>
      <c r="F27" s="72"/>
      <c r="G27" s="101" t="str">
        <f t="shared" si="1"/>
        <v/>
      </c>
      <c r="H27" s="101">
        <f t="shared" si="2"/>
        <v>0</v>
      </c>
      <c r="I27" s="20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</row>
    <row r="28" spans="1:30" x14ac:dyDescent="0.25">
      <c r="A28" s="104"/>
      <c r="B28" s="180"/>
      <c r="C28" s="182"/>
      <c r="D28" s="68"/>
      <c r="E28" s="101" t="str">
        <f t="shared" si="0"/>
        <v/>
      </c>
      <c r="F28" s="72"/>
      <c r="G28" s="101" t="str">
        <f t="shared" si="1"/>
        <v/>
      </c>
      <c r="H28" s="101">
        <f t="shared" si="2"/>
        <v>0</v>
      </c>
      <c r="I28" s="20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</row>
    <row r="29" spans="1:30" x14ac:dyDescent="0.25">
      <c r="A29" s="104"/>
      <c r="B29" s="180"/>
      <c r="C29" s="182"/>
      <c r="D29" s="68"/>
      <c r="E29" s="101" t="str">
        <f t="shared" si="0"/>
        <v/>
      </c>
      <c r="F29" s="72"/>
      <c r="G29" s="101" t="str">
        <f t="shared" si="1"/>
        <v/>
      </c>
      <c r="H29" s="101">
        <f t="shared" si="2"/>
        <v>0</v>
      </c>
      <c r="I29" s="20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</row>
    <row r="30" spans="1:30" x14ac:dyDescent="0.25">
      <c r="A30" s="104"/>
      <c r="B30" s="180"/>
      <c r="C30" s="182"/>
      <c r="D30" s="68"/>
      <c r="E30" s="101" t="str">
        <f t="shared" si="0"/>
        <v/>
      </c>
      <c r="F30" s="72"/>
      <c r="G30" s="101" t="str">
        <f t="shared" si="1"/>
        <v/>
      </c>
      <c r="H30" s="101">
        <f t="shared" si="2"/>
        <v>0</v>
      </c>
      <c r="I30" s="20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</row>
    <row r="31" spans="1:30" x14ac:dyDescent="0.25">
      <c r="A31" s="104"/>
      <c r="B31" s="180"/>
      <c r="C31" s="182"/>
      <c r="D31" s="68"/>
      <c r="E31" s="101" t="str">
        <f t="shared" si="0"/>
        <v/>
      </c>
      <c r="F31" s="72"/>
      <c r="G31" s="101" t="str">
        <f t="shared" si="1"/>
        <v/>
      </c>
      <c r="H31" s="101">
        <f t="shared" si="2"/>
        <v>0</v>
      </c>
      <c r="I31" s="20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</row>
    <row r="32" spans="1:30" x14ac:dyDescent="0.25">
      <c r="A32" s="104"/>
      <c r="B32" s="180"/>
      <c r="C32" s="182"/>
      <c r="D32" s="68"/>
      <c r="E32" s="101" t="str">
        <f t="shared" si="0"/>
        <v/>
      </c>
      <c r="F32" s="72"/>
      <c r="G32" s="101" t="str">
        <f t="shared" si="1"/>
        <v/>
      </c>
      <c r="H32" s="101">
        <f t="shared" si="2"/>
        <v>0</v>
      </c>
      <c r="I32" s="20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</row>
    <row r="33" spans="1:30" x14ac:dyDescent="0.25">
      <c r="A33" s="104"/>
      <c r="B33" s="180"/>
      <c r="C33" s="182"/>
      <c r="D33" s="68"/>
      <c r="E33" s="101" t="str">
        <f t="shared" si="0"/>
        <v/>
      </c>
      <c r="F33" s="72"/>
      <c r="G33" s="101" t="str">
        <f t="shared" si="1"/>
        <v/>
      </c>
      <c r="H33" s="101">
        <f t="shared" si="2"/>
        <v>0</v>
      </c>
      <c r="I33" s="20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</row>
    <row r="34" spans="1:30" x14ac:dyDescent="0.25">
      <c r="A34" s="104"/>
      <c r="B34" s="180"/>
      <c r="C34" s="182"/>
      <c r="D34" s="68"/>
      <c r="E34" s="101" t="str">
        <f t="shared" si="0"/>
        <v/>
      </c>
      <c r="F34" s="72"/>
      <c r="G34" s="101" t="str">
        <f t="shared" si="1"/>
        <v/>
      </c>
      <c r="H34" s="101">
        <f t="shared" si="2"/>
        <v>0</v>
      </c>
      <c r="I34" s="20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</row>
    <row r="35" spans="1:30" x14ac:dyDescent="0.25">
      <c r="A35" s="104"/>
      <c r="B35" s="180"/>
      <c r="C35" s="182"/>
      <c r="D35" s="68"/>
      <c r="E35" s="101" t="str">
        <f t="shared" si="0"/>
        <v/>
      </c>
      <c r="F35" s="72"/>
      <c r="G35" s="101" t="str">
        <f t="shared" si="1"/>
        <v/>
      </c>
      <c r="H35" s="101">
        <f t="shared" si="2"/>
        <v>0</v>
      </c>
      <c r="I35" s="20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</row>
    <row r="36" spans="1:30" x14ac:dyDescent="0.25">
      <c r="A36" s="104"/>
      <c r="B36" s="180"/>
      <c r="C36" s="182"/>
      <c r="D36" s="68"/>
      <c r="E36" s="101" t="str">
        <f t="shared" si="0"/>
        <v/>
      </c>
      <c r="F36" s="72"/>
      <c r="G36" s="101" t="str">
        <f t="shared" si="1"/>
        <v/>
      </c>
      <c r="H36" s="101">
        <f t="shared" si="2"/>
        <v>0</v>
      </c>
      <c r="I36" s="20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</row>
    <row r="37" spans="1:30" x14ac:dyDescent="0.25">
      <c r="A37" s="104"/>
      <c r="B37" s="180"/>
      <c r="C37" s="182"/>
      <c r="D37" s="68"/>
      <c r="E37" s="101" t="str">
        <f t="shared" si="0"/>
        <v/>
      </c>
      <c r="F37" s="72"/>
      <c r="G37" s="101" t="str">
        <f t="shared" si="1"/>
        <v/>
      </c>
      <c r="H37" s="101">
        <f t="shared" si="2"/>
        <v>0</v>
      </c>
      <c r="I37" s="20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</row>
    <row r="38" spans="1:30" x14ac:dyDescent="0.25">
      <c r="A38" s="104"/>
      <c r="B38" s="180"/>
      <c r="C38" s="182"/>
      <c r="D38" s="68"/>
      <c r="E38" s="101" t="str">
        <f t="shared" si="0"/>
        <v/>
      </c>
      <c r="F38" s="72"/>
      <c r="G38" s="101" t="str">
        <f t="shared" si="1"/>
        <v/>
      </c>
      <c r="H38" s="101">
        <f t="shared" si="2"/>
        <v>0</v>
      </c>
      <c r="I38" s="20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</row>
    <row r="39" spans="1:30" x14ac:dyDescent="0.25">
      <c r="A39" s="104"/>
      <c r="B39" s="180"/>
      <c r="C39" s="182"/>
      <c r="D39" s="68"/>
      <c r="E39" s="101" t="str">
        <f t="shared" si="0"/>
        <v/>
      </c>
      <c r="F39" s="72"/>
      <c r="G39" s="101" t="str">
        <f t="shared" si="1"/>
        <v/>
      </c>
      <c r="H39" s="101">
        <f t="shared" si="2"/>
        <v>0</v>
      </c>
      <c r="I39" s="20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</row>
    <row r="40" spans="1:30" x14ac:dyDescent="0.25">
      <c r="A40" s="104"/>
      <c r="B40" s="180"/>
      <c r="C40" s="182"/>
      <c r="D40" s="68"/>
      <c r="E40" s="101" t="str">
        <f t="shared" si="0"/>
        <v/>
      </c>
      <c r="F40" s="72"/>
      <c r="G40" s="101" t="str">
        <f t="shared" si="1"/>
        <v/>
      </c>
      <c r="H40" s="101">
        <f t="shared" si="2"/>
        <v>0</v>
      </c>
      <c r="I40" s="20" t="str">
        <f t="shared" si="3"/>
        <v/>
      </c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</row>
    <row r="41" spans="1:30" x14ac:dyDescent="0.25">
      <c r="A41" s="104"/>
      <c r="B41" s="180"/>
      <c r="C41" s="182"/>
      <c r="D41" s="68"/>
      <c r="E41" s="101" t="str">
        <f t="shared" si="0"/>
        <v/>
      </c>
      <c r="F41" s="72"/>
      <c r="G41" s="101" t="str">
        <f t="shared" si="1"/>
        <v/>
      </c>
      <c r="H41" s="101">
        <f t="shared" si="2"/>
        <v>0</v>
      </c>
      <c r="I41" s="20" t="str">
        <f t="shared" si="3"/>
        <v/>
      </c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</row>
    <row r="42" spans="1:30" x14ac:dyDescent="0.25">
      <c r="A42" s="104"/>
      <c r="B42" s="180"/>
      <c r="C42" s="182"/>
      <c r="D42" s="68"/>
      <c r="E42" s="101" t="str">
        <f t="shared" si="0"/>
        <v/>
      </c>
      <c r="F42" s="72"/>
      <c r="G42" s="101" t="str">
        <f t="shared" si="1"/>
        <v/>
      </c>
      <c r="H42" s="101">
        <f t="shared" si="2"/>
        <v>0</v>
      </c>
      <c r="I42" s="20" t="str">
        <f t="shared" si="3"/>
        <v/>
      </c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</row>
    <row r="43" spans="1:30" x14ac:dyDescent="0.25">
      <c r="A43" s="104"/>
      <c r="B43" s="180"/>
      <c r="C43" s="182"/>
      <c r="D43" s="68"/>
      <c r="E43" s="101" t="str">
        <f t="shared" si="0"/>
        <v/>
      </c>
      <c r="F43" s="72"/>
      <c r="G43" s="101" t="str">
        <f t="shared" si="1"/>
        <v/>
      </c>
      <c r="H43" s="101">
        <f t="shared" si="2"/>
        <v>0</v>
      </c>
      <c r="I43" s="20" t="str">
        <f t="shared" si="3"/>
        <v/>
      </c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</row>
    <row r="44" spans="1:30" x14ac:dyDescent="0.25">
      <c r="A44" s="104"/>
      <c r="B44" s="180"/>
      <c r="C44" s="182"/>
      <c r="D44" s="68"/>
      <c r="E44" s="101" t="str">
        <f t="shared" si="0"/>
        <v/>
      </c>
      <c r="F44" s="72"/>
      <c r="G44" s="101" t="str">
        <f t="shared" si="1"/>
        <v/>
      </c>
      <c r="H44" s="101">
        <f t="shared" si="2"/>
        <v>0</v>
      </c>
      <c r="I44" s="20" t="str">
        <f t="shared" si="3"/>
        <v/>
      </c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</row>
    <row r="45" spans="1:30" x14ac:dyDescent="0.25">
      <c r="A45" s="104"/>
      <c r="B45" s="180"/>
      <c r="C45" s="182"/>
      <c r="D45" s="68"/>
      <c r="E45" s="101" t="str">
        <f t="shared" si="0"/>
        <v/>
      </c>
      <c r="F45" s="72"/>
      <c r="G45" s="101" t="str">
        <f t="shared" si="1"/>
        <v/>
      </c>
      <c r="H45" s="101">
        <f t="shared" si="2"/>
        <v>0</v>
      </c>
      <c r="I45" s="20" t="str">
        <f t="shared" si="3"/>
        <v/>
      </c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</row>
    <row r="46" spans="1:30" x14ac:dyDescent="0.25">
      <c r="A46" s="105"/>
      <c r="B46" s="184"/>
      <c r="C46" s="183"/>
      <c r="D46" s="106"/>
      <c r="E46" s="101" t="str">
        <f t="shared" si="0"/>
        <v/>
      </c>
      <c r="F46" s="91"/>
      <c r="G46" s="101" t="str">
        <f t="shared" si="1"/>
        <v/>
      </c>
      <c r="H46" s="101">
        <f t="shared" si="2"/>
        <v>0</v>
      </c>
      <c r="I46" s="108" t="str">
        <f t="shared" si="3"/>
        <v/>
      </c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</row>
    <row r="47" spans="1:30" x14ac:dyDescent="0.25">
      <c r="A47" s="34"/>
      <c r="B47" s="34"/>
      <c r="C47" s="85"/>
      <c r="D47" s="85"/>
      <c r="E47" s="83"/>
      <c r="F47" s="83"/>
      <c r="G47" s="83"/>
      <c r="H47" s="83"/>
      <c r="I47" s="86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</row>
    <row r="48" spans="1:30" x14ac:dyDescent="0.25">
      <c r="A48" s="34"/>
      <c r="B48" s="34"/>
      <c r="C48" s="85"/>
      <c r="D48" s="85"/>
      <c r="E48" s="83"/>
      <c r="F48" s="83"/>
      <c r="G48" s="83"/>
      <c r="H48" s="83"/>
      <c r="I48" s="86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</row>
    <row r="49" spans="1:29" x14ac:dyDescent="0.25">
      <c r="C49" s="85"/>
      <c r="D49" s="85"/>
      <c r="E49" s="83"/>
      <c r="F49" s="83"/>
      <c r="G49" s="83"/>
      <c r="H49" s="83"/>
      <c r="I49" s="86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</row>
    <row r="50" spans="1:29" x14ac:dyDescent="0.25">
      <c r="A50" s="34"/>
      <c r="B50" s="34"/>
      <c r="C50" s="85"/>
      <c r="D50" s="85"/>
      <c r="E50" s="83"/>
      <c r="F50" s="83"/>
      <c r="G50" s="83"/>
      <c r="H50" s="83"/>
      <c r="I50" s="86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</row>
    <row r="51" spans="1:29" x14ac:dyDescent="0.25">
      <c r="A51" s="34"/>
      <c r="B51" s="34"/>
      <c r="C51" s="85"/>
      <c r="D51" s="85"/>
      <c r="E51" s="83"/>
      <c r="F51" s="83"/>
      <c r="G51" s="83"/>
      <c r="H51" s="83"/>
      <c r="I51" s="86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</row>
    <row r="52" spans="1:29" x14ac:dyDescent="0.25">
      <c r="A52" s="34"/>
      <c r="B52" s="34"/>
      <c r="C52" s="85"/>
      <c r="D52" s="85"/>
      <c r="E52" s="83"/>
      <c r="F52" s="83"/>
      <c r="G52" s="83"/>
      <c r="H52" s="83"/>
      <c r="I52" s="86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</row>
    <row r="53" spans="1:29" x14ac:dyDescent="0.25">
      <c r="A53" s="34"/>
      <c r="B53" s="34"/>
      <c r="C53" s="85"/>
      <c r="D53" s="85"/>
      <c r="E53" s="83"/>
      <c r="F53" s="83"/>
      <c r="G53" s="83"/>
      <c r="H53" s="83"/>
      <c r="I53" s="86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</row>
    <row r="54" spans="1:29" x14ac:dyDescent="0.25">
      <c r="A54" s="34"/>
      <c r="B54" s="34"/>
      <c r="C54" s="85"/>
      <c r="D54" s="85"/>
      <c r="E54" s="83"/>
      <c r="F54" s="83"/>
      <c r="G54" s="83"/>
      <c r="H54" s="83"/>
      <c r="I54" s="86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</row>
    <row r="55" spans="1:29" x14ac:dyDescent="0.25">
      <c r="A55" s="34"/>
      <c r="B55" s="34"/>
      <c r="C55" s="85"/>
      <c r="D55" s="85"/>
      <c r="E55" s="83"/>
      <c r="F55" s="83"/>
      <c r="G55" s="83"/>
      <c r="H55" s="83"/>
      <c r="I55" s="86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</row>
    <row r="56" spans="1:29" x14ac:dyDescent="0.25">
      <c r="A56" s="34"/>
      <c r="B56" s="34"/>
      <c r="C56" s="85"/>
      <c r="D56" s="85"/>
      <c r="E56" s="83"/>
      <c r="F56" s="83"/>
      <c r="G56" s="83"/>
      <c r="H56" s="83"/>
      <c r="I56" s="86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</row>
    <row r="57" spans="1:29" x14ac:dyDescent="0.25">
      <c r="A57" s="34"/>
      <c r="B57" s="34"/>
      <c r="C57" s="85"/>
      <c r="D57" s="85"/>
      <c r="E57" s="83"/>
      <c r="F57" s="83"/>
      <c r="G57" s="83"/>
      <c r="H57" s="83"/>
      <c r="I57" s="86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</row>
    <row r="58" spans="1:29" x14ac:dyDescent="0.25">
      <c r="A58" s="34"/>
      <c r="B58" s="34"/>
      <c r="C58" s="85"/>
      <c r="D58" s="85"/>
      <c r="E58" s="83"/>
      <c r="F58" s="83"/>
      <c r="G58" s="83"/>
      <c r="H58" s="83"/>
      <c r="I58" s="86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</row>
    <row r="59" spans="1:29" x14ac:dyDescent="0.25">
      <c r="A59" s="34"/>
      <c r="B59" s="34"/>
      <c r="C59" s="85"/>
      <c r="D59" s="85"/>
      <c r="E59" s="83"/>
      <c r="F59" s="83"/>
      <c r="G59" s="83"/>
      <c r="H59" s="83"/>
      <c r="I59" s="86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</row>
    <row r="60" spans="1:29" x14ac:dyDescent="0.25">
      <c r="A60" s="34"/>
      <c r="B60" s="34"/>
      <c r="C60" s="85"/>
      <c r="D60" s="85"/>
      <c r="E60" s="83"/>
      <c r="F60" s="83"/>
      <c r="G60" s="83"/>
      <c r="H60" s="83"/>
      <c r="I60" s="86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</row>
    <row r="61" spans="1:29" x14ac:dyDescent="0.25">
      <c r="A61" s="34"/>
      <c r="B61" s="34"/>
      <c r="C61" s="85"/>
      <c r="D61" s="85"/>
      <c r="E61" s="83"/>
      <c r="F61" s="83"/>
      <c r="G61" s="83"/>
      <c r="H61" s="83"/>
      <c r="I61" s="86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</row>
    <row r="62" spans="1:29" x14ac:dyDescent="0.25">
      <c r="A62" s="34"/>
      <c r="B62" s="34"/>
      <c r="C62" s="85"/>
      <c r="D62" s="85"/>
      <c r="E62" s="83"/>
      <c r="F62" s="83"/>
      <c r="G62" s="83"/>
      <c r="H62" s="83"/>
      <c r="I62" s="86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</row>
    <row r="63" spans="1:29" x14ac:dyDescent="0.25">
      <c r="A63" s="34"/>
      <c r="B63" s="34"/>
      <c r="C63" s="85"/>
      <c r="D63" s="85"/>
      <c r="E63" s="83"/>
      <c r="F63" s="83"/>
      <c r="G63" s="83"/>
      <c r="H63" s="83"/>
      <c r="I63" s="86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</row>
    <row r="64" spans="1:29" x14ac:dyDescent="0.25"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</row>
  </sheetData>
  <sheetProtection algorithmName="SHA-512" hashValue="PSZcYpG5BLlP01nlFnvAPgXvG1SGvUkotvjoS67ZK1VwG+cUWzqvXmTsg3WR5OU73OrP6Uy0kGZusv5gNvsWhg==" saltValue="fO62J3+BGgLzU/Sz91X/jg==" spinCount="100000" sheet="1" objects="1" scenarios="1" selectLockedCells="1"/>
  <mergeCells count="8">
    <mergeCell ref="B10:B11"/>
    <mergeCell ref="D1:K2"/>
    <mergeCell ref="J8:M9"/>
    <mergeCell ref="D10:G11"/>
    <mergeCell ref="C10:C11"/>
    <mergeCell ref="I10:I11"/>
    <mergeCell ref="I8:I9"/>
    <mergeCell ref="C8:G9"/>
  </mergeCells>
  <conditionalFormatting sqref="I8:J8">
    <cfRule type="expression" dxfId="9" priority="19">
      <formula>$H8&gt;$N8</formula>
    </cfRule>
  </conditionalFormatting>
  <dataValidations count="3">
    <dataValidation type="list" allowBlank="1" showInputMessage="1" showErrorMessage="1" sqref="A12:A46" xr:uid="{00000000-0002-0000-0300-000000000000}">
      <formula1>Orientação_Tipo</formula1>
    </dataValidation>
    <dataValidation type="whole" allowBlank="1" showInputMessage="1" showErrorMessage="1" error="Use somente números" sqref="C12:C46" xr:uid="{00000000-0002-0000-0300-000001000000}">
      <formula1>1</formula1>
      <formula2>30</formula2>
    </dataValidation>
    <dataValidation type="whole" allowBlank="1" showInputMessage="1" showErrorMessage="1" error="Use somente números" sqref="F12:F46 D12:D46" xr:uid="{00000000-0002-0000-0300-000002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4"/>
  <dimension ref="A1:AB63"/>
  <sheetViews>
    <sheetView zoomScaleNormal="100" workbookViewId="0">
      <selection activeCell="A17" sqref="A17"/>
    </sheetView>
  </sheetViews>
  <sheetFormatPr defaultRowHeight="15" x14ac:dyDescent="0.25"/>
  <cols>
    <col min="1" max="1" width="40.5703125" customWidth="1"/>
    <col min="2" max="2" width="4.85546875" customWidth="1"/>
    <col min="3" max="3" width="3" customWidth="1"/>
    <col min="4" max="5" width="4.85546875" customWidth="1"/>
    <col min="6" max="6" width="0.140625" customWidth="1"/>
    <col min="7" max="7" width="14.28515625" customWidth="1"/>
    <col min="8" max="8" width="3.85546875" customWidth="1"/>
  </cols>
  <sheetData>
    <row r="1" spans="1:28" ht="15" customHeight="1" x14ac:dyDescent="0.25">
      <c r="A1" s="115" t="s">
        <v>44</v>
      </c>
      <c r="B1" s="244" t="s">
        <v>109</v>
      </c>
      <c r="C1" s="244"/>
      <c r="D1" s="244"/>
      <c r="E1" s="244"/>
      <c r="F1" s="244"/>
      <c r="G1" s="244"/>
      <c r="H1" s="244"/>
      <c r="I1" s="24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</row>
    <row r="2" spans="1:28" ht="15" customHeight="1" x14ac:dyDescent="0.25">
      <c r="A2" s="116" t="str">
        <f>'Informações e Resumo'!$F$9</f>
        <v>37 h 0 min</v>
      </c>
      <c r="B2" s="244"/>
      <c r="C2" s="244"/>
      <c r="D2" s="244"/>
      <c r="E2" s="244"/>
      <c r="F2" s="244"/>
      <c r="G2" s="244"/>
      <c r="H2" s="244"/>
      <c r="I2" s="24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</row>
    <row r="3" spans="1:28" ht="15" customHeight="1" x14ac:dyDescent="0.25">
      <c r="A3" s="116"/>
      <c r="B3" s="149"/>
      <c r="C3" s="149"/>
      <c r="D3" s="149"/>
      <c r="E3" s="149"/>
      <c r="F3" s="149"/>
      <c r="G3" s="149"/>
      <c r="H3" s="149"/>
      <c r="I3" s="149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</row>
    <row r="4" spans="1:28" ht="15" customHeight="1" x14ac:dyDescent="0.25">
      <c r="A4" s="36" t="s">
        <v>74</v>
      </c>
      <c r="B4" s="149"/>
      <c r="C4" s="149"/>
      <c r="D4" s="149"/>
      <c r="E4" s="149"/>
      <c r="F4" s="149"/>
      <c r="G4" s="149"/>
      <c r="H4" s="149"/>
      <c r="I4" s="149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</row>
    <row r="5" spans="1:28" ht="15" customHeight="1" x14ac:dyDescent="0.25">
      <c r="A5" s="111" t="s">
        <v>104</v>
      </c>
      <c r="B5" s="149"/>
      <c r="C5" s="149"/>
      <c r="D5" s="149"/>
      <c r="E5" s="149"/>
      <c r="F5" s="149"/>
      <c r="G5" s="149"/>
      <c r="H5" s="149"/>
      <c r="I5" s="149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</row>
    <row r="6" spans="1:28" ht="15" customHeight="1" x14ac:dyDescent="0.25">
      <c r="A6" s="112" t="s">
        <v>105</v>
      </c>
      <c r="B6" s="149"/>
      <c r="C6" s="149"/>
      <c r="D6" s="149"/>
      <c r="E6" s="149"/>
      <c r="F6" s="149"/>
      <c r="G6" s="149"/>
      <c r="H6" s="149"/>
      <c r="I6" s="149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</row>
    <row r="7" spans="1:28" ht="15" customHeight="1" x14ac:dyDescent="0.25">
      <c r="A7" s="34" t="s">
        <v>106</v>
      </c>
      <c r="B7" s="149"/>
      <c r="C7" s="149"/>
      <c r="D7" s="149"/>
      <c r="E7" s="149"/>
      <c r="F7" s="149"/>
      <c r="G7" s="149"/>
      <c r="H7" s="149"/>
      <c r="I7" s="149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</row>
    <row r="8" spans="1:28" ht="15" customHeight="1" x14ac:dyDescent="0.25">
      <c r="A8" s="247" t="s">
        <v>76</v>
      </c>
      <c r="B8" s="113">
        <f>SUM(F12:F41)</f>
        <v>150</v>
      </c>
      <c r="C8" s="245" t="str">
        <f>INT(B8/60) &amp; " h " &amp; B8-(INT(B8/60)*60) &amp; " min"</f>
        <v>2 h 30 min</v>
      </c>
      <c r="D8" s="245"/>
      <c r="E8" s="245"/>
      <c r="F8" s="251" t="str">
        <f>IF(B8&gt;K9,"Tempo total superior ao máximo semanal ("&amp;K9/60&amp;"h)","")</f>
        <v/>
      </c>
      <c r="G8" s="251"/>
      <c r="H8" s="251"/>
      <c r="I8" s="251"/>
      <c r="J8" s="251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</row>
    <row r="9" spans="1:28" ht="15" customHeight="1" x14ac:dyDescent="0.25">
      <c r="A9" s="248"/>
      <c r="B9" s="78"/>
      <c r="C9" s="246"/>
      <c r="D9" s="246"/>
      <c r="E9" s="246"/>
      <c r="F9" s="251"/>
      <c r="G9" s="251"/>
      <c r="H9" s="251"/>
      <c r="I9" s="251"/>
      <c r="J9" s="251"/>
      <c r="K9" s="84">
        <f>VLOOKUP('Informações e Resumo'!$B$9,Auxiliar!$E$35:$F$37,2,FALSE)</f>
        <v>2400</v>
      </c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</row>
    <row r="10" spans="1:28" ht="15" customHeight="1" x14ac:dyDescent="0.25">
      <c r="A10" s="269" t="s">
        <v>77</v>
      </c>
      <c r="B10" s="271" t="s">
        <v>75</v>
      </c>
      <c r="C10" s="272"/>
      <c r="D10" s="272"/>
      <c r="E10" s="272"/>
      <c r="F10" s="273"/>
      <c r="G10" s="277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</row>
    <row r="11" spans="1:28" x14ac:dyDescent="0.25">
      <c r="A11" s="270"/>
      <c r="B11" s="274"/>
      <c r="C11" s="275"/>
      <c r="D11" s="275"/>
      <c r="E11" s="275"/>
      <c r="F11" s="276"/>
      <c r="G11" s="277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</row>
    <row r="12" spans="1:28" x14ac:dyDescent="0.25">
      <c r="A12" s="109" t="s">
        <v>108</v>
      </c>
      <c r="B12" s="68">
        <v>2</v>
      </c>
      <c r="C12" s="27" t="str">
        <f>IF(A12="",""," h")</f>
        <v xml:space="preserve"> h</v>
      </c>
      <c r="D12" s="72">
        <v>30</v>
      </c>
      <c r="E12" s="27" t="str">
        <f>IF(A12="",""," min")</f>
        <v xml:space="preserve"> min</v>
      </c>
      <c r="F12" s="46">
        <f>(B12*60+D12)</f>
        <v>150</v>
      </c>
      <c r="G12" s="118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</row>
    <row r="13" spans="1:28" x14ac:dyDescent="0.25">
      <c r="A13" s="110"/>
      <c r="B13" s="68"/>
      <c r="C13" s="27" t="str">
        <f t="shared" ref="C13:C41" si="0">IF(A13="",""," h")</f>
        <v/>
      </c>
      <c r="D13" s="72"/>
      <c r="E13" s="27" t="str">
        <f t="shared" ref="E13:E41" si="1">IF(A13="",""," min")</f>
        <v/>
      </c>
      <c r="F13" s="46">
        <f t="shared" ref="F13:F15" si="2">(B13*60+D13)</f>
        <v>0</v>
      </c>
      <c r="G13" s="118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</row>
    <row r="14" spans="1:28" x14ac:dyDescent="0.25">
      <c r="A14" s="110"/>
      <c r="B14" s="68"/>
      <c r="C14" s="27" t="str">
        <f t="shared" si="0"/>
        <v/>
      </c>
      <c r="D14" s="72"/>
      <c r="E14" s="27" t="str">
        <f t="shared" si="1"/>
        <v/>
      </c>
      <c r="F14" s="46">
        <f t="shared" si="2"/>
        <v>0</v>
      </c>
      <c r="G14" s="118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</row>
    <row r="15" spans="1:28" x14ac:dyDescent="0.25">
      <c r="A15" s="110"/>
      <c r="B15" s="68"/>
      <c r="C15" s="27" t="str">
        <f t="shared" si="0"/>
        <v/>
      </c>
      <c r="D15" s="72"/>
      <c r="E15" s="27" t="str">
        <f t="shared" si="1"/>
        <v/>
      </c>
      <c r="F15" s="46">
        <f t="shared" si="2"/>
        <v>0</v>
      </c>
      <c r="G15" s="118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</row>
    <row r="16" spans="1:28" x14ac:dyDescent="0.25">
      <c r="A16" s="110"/>
      <c r="B16" s="68"/>
      <c r="C16" s="27" t="str">
        <f t="shared" si="0"/>
        <v/>
      </c>
      <c r="D16" s="72"/>
      <c r="E16" s="27" t="str">
        <f t="shared" si="1"/>
        <v/>
      </c>
      <c r="F16" s="46">
        <f t="shared" ref="F13:F41" si="3">(B16*60+D16)</f>
        <v>0</v>
      </c>
      <c r="G16" s="118"/>
      <c r="H16" s="34"/>
      <c r="I16" s="35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</row>
    <row r="17" spans="1:28" x14ac:dyDescent="0.25">
      <c r="A17" s="110"/>
      <c r="B17" s="68"/>
      <c r="C17" s="27" t="str">
        <f t="shared" si="0"/>
        <v/>
      </c>
      <c r="D17" s="72"/>
      <c r="E17" s="27" t="str">
        <f t="shared" si="1"/>
        <v/>
      </c>
      <c r="F17" s="46">
        <f t="shared" si="3"/>
        <v>0</v>
      </c>
      <c r="G17" s="118"/>
      <c r="H17" s="34"/>
      <c r="I17" s="35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</row>
    <row r="18" spans="1:28" x14ac:dyDescent="0.25">
      <c r="A18" s="110"/>
      <c r="B18" s="68"/>
      <c r="C18" s="27" t="str">
        <f t="shared" si="0"/>
        <v/>
      </c>
      <c r="D18" s="72"/>
      <c r="E18" s="27" t="str">
        <f t="shared" si="1"/>
        <v/>
      </c>
      <c r="F18" s="46">
        <f>(B18*60+D18)</f>
        <v>0</v>
      </c>
      <c r="G18" s="118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</row>
    <row r="19" spans="1:28" x14ac:dyDescent="0.25">
      <c r="A19" s="110"/>
      <c r="B19" s="68"/>
      <c r="C19" s="27" t="str">
        <f t="shared" si="0"/>
        <v/>
      </c>
      <c r="D19" s="72"/>
      <c r="E19" s="27" t="str">
        <f t="shared" si="1"/>
        <v/>
      </c>
      <c r="F19" s="46">
        <f t="shared" si="3"/>
        <v>0</v>
      </c>
      <c r="G19" s="118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</row>
    <row r="20" spans="1:28" x14ac:dyDescent="0.25">
      <c r="A20" s="110"/>
      <c r="B20" s="68"/>
      <c r="C20" s="27" t="str">
        <f t="shared" si="0"/>
        <v/>
      </c>
      <c r="D20" s="72"/>
      <c r="E20" s="27" t="str">
        <f t="shared" si="1"/>
        <v/>
      </c>
      <c r="F20" s="46">
        <f t="shared" si="3"/>
        <v>0</v>
      </c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</row>
    <row r="21" spans="1:28" x14ac:dyDescent="0.25">
      <c r="A21" s="110"/>
      <c r="B21" s="68"/>
      <c r="C21" s="27" t="str">
        <f t="shared" si="0"/>
        <v/>
      </c>
      <c r="D21" s="72"/>
      <c r="E21" s="27" t="str">
        <f t="shared" si="1"/>
        <v/>
      </c>
      <c r="F21" s="46">
        <f t="shared" si="3"/>
        <v>0</v>
      </c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</row>
    <row r="22" spans="1:28" x14ac:dyDescent="0.25">
      <c r="A22" s="110"/>
      <c r="B22" s="68"/>
      <c r="C22" s="27" t="str">
        <f t="shared" si="0"/>
        <v/>
      </c>
      <c r="D22" s="72"/>
      <c r="E22" s="27" t="str">
        <f t="shared" si="1"/>
        <v/>
      </c>
      <c r="F22" s="46">
        <f t="shared" si="3"/>
        <v>0</v>
      </c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</row>
    <row r="23" spans="1:28" x14ac:dyDescent="0.25">
      <c r="A23" s="110"/>
      <c r="B23" s="68"/>
      <c r="C23" s="27" t="str">
        <f t="shared" si="0"/>
        <v/>
      </c>
      <c r="D23" s="72"/>
      <c r="E23" s="27" t="str">
        <f t="shared" si="1"/>
        <v/>
      </c>
      <c r="F23" s="46">
        <f t="shared" si="3"/>
        <v>0</v>
      </c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</row>
    <row r="24" spans="1:28" x14ac:dyDescent="0.25">
      <c r="A24" s="110"/>
      <c r="B24" s="68"/>
      <c r="C24" s="27" t="str">
        <f t="shared" si="0"/>
        <v/>
      </c>
      <c r="D24" s="72"/>
      <c r="E24" s="27" t="str">
        <f t="shared" si="1"/>
        <v/>
      </c>
      <c r="F24" s="46">
        <f t="shared" si="3"/>
        <v>0</v>
      </c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</row>
    <row r="25" spans="1:28" x14ac:dyDescent="0.25">
      <c r="A25" s="110"/>
      <c r="B25" s="68"/>
      <c r="C25" s="27" t="str">
        <f t="shared" si="0"/>
        <v/>
      </c>
      <c r="D25" s="72"/>
      <c r="E25" s="27" t="str">
        <f t="shared" si="1"/>
        <v/>
      </c>
      <c r="F25" s="46">
        <f t="shared" si="3"/>
        <v>0</v>
      </c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</row>
    <row r="26" spans="1:28" x14ac:dyDescent="0.25">
      <c r="A26" s="110"/>
      <c r="B26" s="68"/>
      <c r="C26" s="27" t="str">
        <f t="shared" si="0"/>
        <v/>
      </c>
      <c r="D26" s="72"/>
      <c r="E26" s="27" t="str">
        <f t="shared" si="1"/>
        <v/>
      </c>
      <c r="F26" s="46">
        <f t="shared" si="3"/>
        <v>0</v>
      </c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</row>
    <row r="27" spans="1:28" x14ac:dyDescent="0.25">
      <c r="A27" s="110"/>
      <c r="B27" s="68"/>
      <c r="C27" s="27" t="str">
        <f t="shared" si="0"/>
        <v/>
      </c>
      <c r="D27" s="72"/>
      <c r="E27" s="27" t="str">
        <f t="shared" si="1"/>
        <v/>
      </c>
      <c r="F27" s="46">
        <f t="shared" si="3"/>
        <v>0</v>
      </c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</row>
    <row r="28" spans="1:28" x14ac:dyDescent="0.25">
      <c r="A28" s="110"/>
      <c r="B28" s="68"/>
      <c r="C28" s="27" t="str">
        <f t="shared" si="0"/>
        <v/>
      </c>
      <c r="D28" s="72"/>
      <c r="E28" s="27" t="str">
        <f t="shared" si="1"/>
        <v/>
      </c>
      <c r="F28" s="46">
        <f t="shared" si="3"/>
        <v>0</v>
      </c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</row>
    <row r="29" spans="1:28" x14ac:dyDescent="0.25">
      <c r="A29" s="110"/>
      <c r="B29" s="68"/>
      <c r="C29" s="27" t="str">
        <f t="shared" si="0"/>
        <v/>
      </c>
      <c r="D29" s="72"/>
      <c r="E29" s="27" t="str">
        <f t="shared" si="1"/>
        <v/>
      </c>
      <c r="F29" s="46">
        <f t="shared" si="3"/>
        <v>0</v>
      </c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</row>
    <row r="30" spans="1:28" x14ac:dyDescent="0.25">
      <c r="A30" s="110"/>
      <c r="B30" s="68"/>
      <c r="C30" s="27" t="str">
        <f t="shared" si="0"/>
        <v/>
      </c>
      <c r="D30" s="72"/>
      <c r="E30" s="27" t="str">
        <f t="shared" si="1"/>
        <v/>
      </c>
      <c r="F30" s="46">
        <f t="shared" si="3"/>
        <v>0</v>
      </c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</row>
    <row r="31" spans="1:28" x14ac:dyDescent="0.25">
      <c r="A31" s="110"/>
      <c r="B31" s="68"/>
      <c r="C31" s="27" t="str">
        <f t="shared" si="0"/>
        <v/>
      </c>
      <c r="D31" s="72"/>
      <c r="E31" s="27" t="str">
        <f t="shared" si="1"/>
        <v/>
      </c>
      <c r="F31" s="46">
        <f t="shared" si="3"/>
        <v>0</v>
      </c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</row>
    <row r="32" spans="1:28" x14ac:dyDescent="0.25">
      <c r="A32" s="110"/>
      <c r="B32" s="68"/>
      <c r="C32" s="27" t="str">
        <f t="shared" si="0"/>
        <v/>
      </c>
      <c r="D32" s="72"/>
      <c r="E32" s="27" t="str">
        <f t="shared" si="1"/>
        <v/>
      </c>
      <c r="F32" s="46">
        <f t="shared" si="3"/>
        <v>0</v>
      </c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</row>
    <row r="33" spans="1:28" x14ac:dyDescent="0.25">
      <c r="A33" s="110"/>
      <c r="B33" s="68"/>
      <c r="C33" s="27" t="str">
        <f t="shared" si="0"/>
        <v/>
      </c>
      <c r="D33" s="72"/>
      <c r="E33" s="27" t="str">
        <f t="shared" si="1"/>
        <v/>
      </c>
      <c r="F33" s="46">
        <f t="shared" si="3"/>
        <v>0</v>
      </c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</row>
    <row r="34" spans="1:28" x14ac:dyDescent="0.25">
      <c r="A34" s="110"/>
      <c r="B34" s="68"/>
      <c r="C34" s="27" t="str">
        <f t="shared" si="0"/>
        <v/>
      </c>
      <c r="D34" s="72"/>
      <c r="E34" s="27" t="str">
        <f t="shared" si="1"/>
        <v/>
      </c>
      <c r="F34" s="46">
        <f t="shared" si="3"/>
        <v>0</v>
      </c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</row>
    <row r="35" spans="1:28" x14ac:dyDescent="0.25">
      <c r="A35" s="110"/>
      <c r="B35" s="68"/>
      <c r="C35" s="27" t="str">
        <f t="shared" si="0"/>
        <v/>
      </c>
      <c r="D35" s="72"/>
      <c r="E35" s="27" t="str">
        <f t="shared" si="1"/>
        <v/>
      </c>
      <c r="F35" s="46">
        <f t="shared" si="3"/>
        <v>0</v>
      </c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</row>
    <row r="36" spans="1:28" x14ac:dyDescent="0.25">
      <c r="A36" s="110"/>
      <c r="B36" s="68"/>
      <c r="C36" s="27" t="str">
        <f t="shared" si="0"/>
        <v/>
      </c>
      <c r="D36" s="72"/>
      <c r="E36" s="27" t="str">
        <f t="shared" si="1"/>
        <v/>
      </c>
      <c r="F36" s="46">
        <f t="shared" si="3"/>
        <v>0</v>
      </c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</row>
    <row r="37" spans="1:28" x14ac:dyDescent="0.25">
      <c r="A37" s="110"/>
      <c r="B37" s="68"/>
      <c r="C37" s="27" t="str">
        <f t="shared" si="0"/>
        <v/>
      </c>
      <c r="D37" s="72"/>
      <c r="E37" s="27" t="str">
        <f t="shared" si="1"/>
        <v/>
      </c>
      <c r="F37" s="46">
        <f t="shared" si="3"/>
        <v>0</v>
      </c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</row>
    <row r="38" spans="1:28" x14ac:dyDescent="0.25">
      <c r="A38" s="110"/>
      <c r="B38" s="68"/>
      <c r="C38" s="27" t="str">
        <f t="shared" si="0"/>
        <v/>
      </c>
      <c r="D38" s="72"/>
      <c r="E38" s="27" t="str">
        <f t="shared" si="1"/>
        <v/>
      </c>
      <c r="F38" s="46">
        <f t="shared" si="3"/>
        <v>0</v>
      </c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</row>
    <row r="39" spans="1:28" x14ac:dyDescent="0.25">
      <c r="A39" s="110"/>
      <c r="B39" s="68"/>
      <c r="C39" s="27" t="str">
        <f t="shared" si="0"/>
        <v/>
      </c>
      <c r="D39" s="72"/>
      <c r="E39" s="27" t="str">
        <f t="shared" si="1"/>
        <v/>
      </c>
      <c r="F39" s="46">
        <f t="shared" si="3"/>
        <v>0</v>
      </c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</row>
    <row r="40" spans="1:28" x14ac:dyDescent="0.25">
      <c r="A40" s="110"/>
      <c r="B40" s="68"/>
      <c r="C40" s="27" t="str">
        <f t="shared" si="0"/>
        <v/>
      </c>
      <c r="D40" s="72"/>
      <c r="E40" s="27" t="str">
        <f t="shared" si="1"/>
        <v/>
      </c>
      <c r="F40" s="46">
        <f t="shared" si="3"/>
        <v>0</v>
      </c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</row>
    <row r="41" spans="1:28" x14ac:dyDescent="0.25">
      <c r="A41" s="114"/>
      <c r="B41" s="106"/>
      <c r="C41" s="27" t="str">
        <f t="shared" si="0"/>
        <v/>
      </c>
      <c r="D41" s="91"/>
      <c r="E41" s="27" t="str">
        <f t="shared" si="1"/>
        <v/>
      </c>
      <c r="F41" s="46">
        <f t="shared" si="3"/>
        <v>0</v>
      </c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</row>
    <row r="42" spans="1:28" x14ac:dyDescent="0.25">
      <c r="A42" s="34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</row>
    <row r="43" spans="1:28" x14ac:dyDescent="0.25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</row>
    <row r="44" spans="1:28" x14ac:dyDescent="0.25">
      <c r="A44" s="34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</row>
    <row r="45" spans="1:28" x14ac:dyDescent="0.25">
      <c r="A45" s="34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</row>
    <row r="46" spans="1:28" x14ac:dyDescent="0.25">
      <c r="A46" s="34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</row>
    <row r="47" spans="1:28" x14ac:dyDescent="0.25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</row>
    <row r="48" spans="1:28" x14ac:dyDescent="0.25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</row>
    <row r="49" spans="1:27" x14ac:dyDescent="0.25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</row>
    <row r="50" spans="1:27" x14ac:dyDescent="0.25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</row>
    <row r="51" spans="1:27" x14ac:dyDescent="0.25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</row>
    <row r="52" spans="1:27" x14ac:dyDescent="0.25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</row>
    <row r="53" spans="1:27" x14ac:dyDescent="0.25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</row>
    <row r="54" spans="1:27" x14ac:dyDescent="0.25">
      <c r="A54" s="34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</row>
    <row r="55" spans="1:27" x14ac:dyDescent="0.25">
      <c r="A55" s="34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</row>
    <row r="56" spans="1:27" x14ac:dyDescent="0.25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</row>
    <row r="57" spans="1:27" x14ac:dyDescent="0.25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</row>
    <row r="58" spans="1:27" x14ac:dyDescent="0.25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</row>
    <row r="59" spans="1:27" x14ac:dyDescent="0.25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</row>
    <row r="60" spans="1:27" x14ac:dyDescent="0.25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</row>
    <row r="61" spans="1:27" x14ac:dyDescent="0.25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</row>
    <row r="62" spans="1:27" x14ac:dyDescent="0.25"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</row>
    <row r="63" spans="1:27" x14ac:dyDescent="0.25"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</row>
  </sheetData>
  <sheetProtection algorithmName="SHA-512" hashValue="8kgZ8noAr9EKXlb8fAqje6yp4L9Cr2Czsk+SIwPW2U0Unenst1lcQRm66VkZZ/2bKSxZUjXdgc1NKwHg4U5zyA==" saltValue="LkAxSquxbcov7sAo/jqK5g==" spinCount="100000" sheet="1" objects="1" scenarios="1" selectLockedCells="1"/>
  <mergeCells count="7">
    <mergeCell ref="B1:I2"/>
    <mergeCell ref="A10:A11"/>
    <mergeCell ref="B10:F11"/>
    <mergeCell ref="G10:G11"/>
    <mergeCell ref="C8:E9"/>
    <mergeCell ref="A8:A9"/>
    <mergeCell ref="F8:J9"/>
  </mergeCells>
  <conditionalFormatting sqref="C8 F8">
    <cfRule type="expression" dxfId="8" priority="20">
      <formula>$B$8&gt;$K$9</formula>
    </cfRule>
  </conditionalFormatting>
  <dataValidations count="1">
    <dataValidation type="whole" allowBlank="1" showInputMessage="1" showErrorMessage="1" error="Use somente números" sqref="B12:B41 D12:D41" xr:uid="{00000000-0002-0000-04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Plan5"/>
  <dimension ref="A1:Z39"/>
  <sheetViews>
    <sheetView workbookViewId="0">
      <selection activeCell="A19" sqref="A19"/>
    </sheetView>
  </sheetViews>
  <sheetFormatPr defaultRowHeight="15" x14ac:dyDescent="0.25"/>
  <cols>
    <col min="1" max="1" width="46.42578125" customWidth="1"/>
    <col min="2" max="2" width="4.85546875" customWidth="1"/>
    <col min="3" max="3" width="3" customWidth="1"/>
    <col min="4" max="5" width="4.85546875" customWidth="1"/>
    <col min="6" max="6" width="1.28515625" customWidth="1"/>
    <col min="7" max="7" width="15.28515625" customWidth="1"/>
    <col min="8" max="8" width="4.85546875" customWidth="1"/>
    <col min="9" max="9" width="19.140625" customWidth="1"/>
  </cols>
  <sheetData>
    <row r="1" spans="1:26" ht="15" customHeight="1" x14ac:dyDescent="0.25">
      <c r="A1" s="115" t="s">
        <v>44</v>
      </c>
      <c r="B1" s="244" t="s">
        <v>112</v>
      </c>
      <c r="C1" s="244"/>
      <c r="D1" s="244"/>
      <c r="E1" s="244"/>
      <c r="F1" s="244"/>
      <c r="G1" s="244"/>
      <c r="H1" s="244"/>
      <c r="I1" s="98"/>
      <c r="J1" s="98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 spans="1:26" ht="15" customHeight="1" x14ac:dyDescent="0.25">
      <c r="A2" s="116" t="str">
        <f>'Informações e Resumo'!$F$9</f>
        <v>37 h 0 min</v>
      </c>
      <c r="B2" s="244"/>
      <c r="C2" s="244"/>
      <c r="D2" s="244"/>
      <c r="E2" s="244"/>
      <c r="F2" s="244"/>
      <c r="G2" s="244"/>
      <c r="H2" s="244"/>
      <c r="I2" s="98"/>
      <c r="J2" s="98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15" customHeight="1" x14ac:dyDescent="0.25">
      <c r="A3" s="116"/>
      <c r="B3" s="149"/>
      <c r="C3" s="149"/>
      <c r="D3" s="149"/>
      <c r="E3" s="149"/>
      <c r="F3" s="149"/>
      <c r="G3" s="149"/>
      <c r="H3" s="149"/>
      <c r="I3" s="98"/>
      <c r="J3" s="98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spans="1:26" ht="15" customHeight="1" x14ac:dyDescent="0.25">
      <c r="A4" s="37" t="s">
        <v>74</v>
      </c>
      <c r="B4" s="149"/>
      <c r="C4" s="149"/>
      <c r="D4" s="149"/>
      <c r="E4" s="149"/>
      <c r="F4" s="149"/>
      <c r="G4" s="149"/>
      <c r="H4" s="149"/>
      <c r="I4" s="98"/>
      <c r="J4" s="98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26" ht="15" customHeight="1" x14ac:dyDescent="0.25">
      <c r="A5" s="111" t="s">
        <v>104</v>
      </c>
      <c r="B5" s="149"/>
      <c r="C5" s="149"/>
      <c r="D5" s="149"/>
      <c r="E5" s="149"/>
      <c r="F5" s="149"/>
      <c r="G5" s="149"/>
      <c r="H5" s="149"/>
      <c r="I5" s="98"/>
      <c r="J5" s="98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 spans="1:26" ht="15" customHeight="1" x14ac:dyDescent="0.25">
      <c r="A6" s="112" t="s">
        <v>105</v>
      </c>
      <c r="B6" s="149"/>
      <c r="C6" s="149"/>
      <c r="D6" s="149"/>
      <c r="E6" s="149"/>
      <c r="F6" s="149"/>
      <c r="G6" s="149"/>
      <c r="H6" s="149"/>
      <c r="I6" s="98"/>
      <c r="J6" s="98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 spans="1:26" ht="15" customHeight="1" x14ac:dyDescent="0.25">
      <c r="A7" s="34" t="s">
        <v>106</v>
      </c>
      <c r="B7" s="149"/>
      <c r="C7" s="149"/>
      <c r="D7" s="149"/>
      <c r="E7" s="149"/>
      <c r="F7" s="149"/>
      <c r="G7" s="149"/>
      <c r="H7" s="149"/>
      <c r="I7" s="98"/>
      <c r="J7" s="98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 spans="1:26" ht="15" customHeight="1" x14ac:dyDescent="0.25">
      <c r="A8" s="34"/>
      <c r="B8" s="245" t="s">
        <v>76</v>
      </c>
      <c r="C8" s="245"/>
      <c r="D8" s="245"/>
      <c r="E8" s="245"/>
      <c r="F8" s="77">
        <f>SUM(F12:F34)</f>
        <v>120</v>
      </c>
      <c r="G8" s="245" t="str">
        <f>INT(F8/60) &amp; " h " &amp; F8-(INT(F8/60)*60) &amp; " min"</f>
        <v>2 h 0 min</v>
      </c>
      <c r="H8" s="251" t="str">
        <f>IF(F8&gt;K8,"Tempo total superior ao máximo semanal ("&amp;K8/60&amp;"h)","")</f>
        <v/>
      </c>
      <c r="I8" s="251"/>
      <c r="J8" s="251"/>
      <c r="K8" s="76">
        <f>VLOOKUP('Informações e Resumo'!$B$9,Auxiliar!$E$35:$F$37,2,FALSE)</f>
        <v>2400</v>
      </c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1:26" ht="15" customHeight="1" x14ac:dyDescent="0.3">
      <c r="A9" s="123"/>
      <c r="B9" s="246"/>
      <c r="C9" s="246"/>
      <c r="D9" s="246"/>
      <c r="E9" s="246"/>
      <c r="F9" s="82"/>
      <c r="G9" s="245"/>
      <c r="H9" s="251"/>
      <c r="I9" s="251"/>
      <c r="J9" s="251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</row>
    <row r="10" spans="1:26" x14ac:dyDescent="0.25">
      <c r="A10" s="258" t="s">
        <v>90</v>
      </c>
      <c r="B10" s="271" t="s">
        <v>75</v>
      </c>
      <c r="C10" s="272"/>
      <c r="D10" s="272"/>
      <c r="E10" s="272"/>
      <c r="F10" s="273"/>
      <c r="G10" s="277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</row>
    <row r="11" spans="1:26" x14ac:dyDescent="0.25">
      <c r="A11" s="260"/>
      <c r="B11" s="274"/>
      <c r="C11" s="275"/>
      <c r="D11" s="275"/>
      <c r="E11" s="275"/>
      <c r="F11" s="276"/>
      <c r="G11" s="277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1:26" x14ac:dyDescent="0.25">
      <c r="A12" s="124" t="s">
        <v>111</v>
      </c>
      <c r="B12" s="100">
        <v>2</v>
      </c>
      <c r="C12" s="121" t="str">
        <f>IF($A12="",""," h")</f>
        <v xml:space="preserve"> h</v>
      </c>
      <c r="D12" s="102">
        <v>0</v>
      </c>
      <c r="E12" s="121" t="str">
        <f>IF($A12="",""," min")</f>
        <v xml:space="preserve"> min</v>
      </c>
      <c r="F12" s="122">
        <f>(B12*60+D12)</f>
        <v>120</v>
      </c>
      <c r="G12" s="118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spans="1:26" x14ac:dyDescent="0.25">
      <c r="A13" s="125"/>
      <c r="B13" s="68"/>
      <c r="C13" s="27" t="str">
        <f>IF($A13="",""," h")</f>
        <v/>
      </c>
      <c r="D13" s="72"/>
      <c r="E13" s="27" t="str">
        <f t="shared" ref="E13:E19" si="0">IF($A13="",""," min")</f>
        <v/>
      </c>
      <c r="F13" s="46">
        <f t="shared" ref="F13:F15" si="1">(B13*60+D13)</f>
        <v>0</v>
      </c>
      <c r="G13" s="118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</row>
    <row r="14" spans="1:26" x14ac:dyDescent="0.25">
      <c r="A14" s="125"/>
      <c r="B14" s="68"/>
      <c r="C14" s="27" t="str">
        <f>IF($A14="",""," h")</f>
        <v/>
      </c>
      <c r="D14" s="72"/>
      <c r="E14" s="27" t="str">
        <f t="shared" si="0"/>
        <v/>
      </c>
      <c r="F14" s="46">
        <f t="shared" si="1"/>
        <v>0</v>
      </c>
      <c r="G14" s="118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</row>
    <row r="15" spans="1:26" x14ac:dyDescent="0.25">
      <c r="A15" s="125"/>
      <c r="B15" s="68"/>
      <c r="C15" s="27" t="str">
        <f t="shared" ref="C15:C19" si="2">IF($A15="",""," h")</f>
        <v/>
      </c>
      <c r="D15" s="72"/>
      <c r="E15" s="27" t="str">
        <f t="shared" si="0"/>
        <v/>
      </c>
      <c r="F15" s="46">
        <f t="shared" si="1"/>
        <v>0</v>
      </c>
      <c r="G15" s="118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</row>
    <row r="16" spans="1:26" x14ac:dyDescent="0.25">
      <c r="A16" s="125"/>
      <c r="B16" s="68"/>
      <c r="C16" s="27" t="str">
        <f t="shared" si="2"/>
        <v/>
      </c>
      <c r="D16" s="72"/>
      <c r="E16" s="27" t="str">
        <f t="shared" si="0"/>
        <v/>
      </c>
      <c r="F16" s="46">
        <f t="shared" ref="F16:F19" si="3">(B16*60+D16)</f>
        <v>0</v>
      </c>
      <c r="G16" s="118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</row>
    <row r="17" spans="1:26" x14ac:dyDescent="0.25">
      <c r="A17" s="125"/>
      <c r="B17" s="68"/>
      <c r="C17" s="27" t="str">
        <f t="shared" si="2"/>
        <v/>
      </c>
      <c r="D17" s="72"/>
      <c r="E17" s="27" t="str">
        <f t="shared" si="0"/>
        <v/>
      </c>
      <c r="F17" s="46">
        <f t="shared" si="3"/>
        <v>0</v>
      </c>
      <c r="G17" s="118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</row>
    <row r="18" spans="1:26" x14ac:dyDescent="0.25">
      <c r="A18" s="125"/>
      <c r="B18" s="68"/>
      <c r="C18" s="27" t="str">
        <f t="shared" si="2"/>
        <v/>
      </c>
      <c r="D18" s="72"/>
      <c r="E18" s="27" t="str">
        <f t="shared" si="0"/>
        <v/>
      </c>
      <c r="F18" s="46">
        <f t="shared" si="3"/>
        <v>0</v>
      </c>
      <c r="G18" s="118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1:26" x14ac:dyDescent="0.25">
      <c r="A19" s="126"/>
      <c r="B19" s="106"/>
      <c r="C19" s="92" t="str">
        <f t="shared" si="2"/>
        <v/>
      </c>
      <c r="D19" s="91"/>
      <c r="E19" s="92" t="str">
        <f t="shared" si="0"/>
        <v/>
      </c>
      <c r="F19" s="117">
        <f t="shared" si="3"/>
        <v>0</v>
      </c>
      <c r="G19" s="118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</row>
    <row r="20" spans="1:26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</row>
    <row r="21" spans="1:26" x14ac:dyDescent="0.25">
      <c r="A21" s="33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1:26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spans="1:26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spans="1:26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1:26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spans="1:26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spans="1:26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1:26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spans="1:26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spans="1:26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  <row r="31" spans="1:26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1:26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</row>
    <row r="33" spans="1:26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</row>
    <row r="34" spans="1:26" x14ac:dyDescent="0.25"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1:26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1:26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1:26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1:26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</row>
    <row r="39" spans="1:26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</row>
  </sheetData>
  <sheetProtection algorithmName="SHA-512" hashValue="A5Y6PSgAjjYJwZApvIov1GF4OrQcwlH3RWz7i44LArOB6RMMHrJ8Zm7wMoCoFY1WS4ean8rk0+20Xn3zup1BJw==" saltValue="yikHaqraCTZxZSM0cIgOIA==" spinCount="100000" sheet="1" objects="1" scenarios="1" selectLockedCells="1"/>
  <mergeCells count="7">
    <mergeCell ref="B1:H2"/>
    <mergeCell ref="B10:F11"/>
    <mergeCell ref="G10:G11"/>
    <mergeCell ref="A10:A11"/>
    <mergeCell ref="H8:J9"/>
    <mergeCell ref="G8:G9"/>
    <mergeCell ref="B8:E9"/>
  </mergeCells>
  <conditionalFormatting sqref="G8:H8">
    <cfRule type="expression" dxfId="7" priority="1">
      <formula>$F8&gt;$K8</formula>
    </cfRule>
  </conditionalFormatting>
  <conditionalFormatting sqref="H8">
    <cfRule type="expression" dxfId="6" priority="2">
      <formula>$T8&gt;($D8*2)</formula>
    </cfRule>
  </conditionalFormatting>
  <dataValidations count="1">
    <dataValidation type="whole" allowBlank="1" showInputMessage="1" showErrorMessage="1" error="Use somente números" sqref="B12:B19 D12:D19" xr:uid="{00000000-0002-0000-05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drawing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Plan6"/>
  <dimension ref="A1:Z39"/>
  <sheetViews>
    <sheetView workbookViewId="0">
      <selection activeCell="A22" sqref="A22"/>
    </sheetView>
  </sheetViews>
  <sheetFormatPr defaultRowHeight="15" x14ac:dyDescent="0.25"/>
  <cols>
    <col min="1" max="1" width="25.42578125" customWidth="1"/>
    <col min="2" max="2" width="2.42578125" style="6" hidden="1" customWidth="1"/>
    <col min="3" max="3" width="44" customWidth="1"/>
    <col min="4" max="4" width="4.85546875" style="6" customWidth="1"/>
    <col min="5" max="5" width="3" style="7" customWidth="1"/>
    <col min="6" max="6" width="4.85546875" style="10" customWidth="1"/>
    <col min="7" max="7" width="4.85546875" customWidth="1"/>
    <col min="8" max="8" width="8.85546875" customWidth="1"/>
    <col min="9" max="9" width="0.7109375" customWidth="1"/>
    <col min="10" max="10" width="15.140625" customWidth="1"/>
    <col min="11" max="11" width="3.7109375" customWidth="1"/>
  </cols>
  <sheetData>
    <row r="1" spans="1:26" ht="15" customHeight="1" x14ac:dyDescent="0.25">
      <c r="A1" s="115" t="s">
        <v>44</v>
      </c>
      <c r="B1" s="51"/>
      <c r="C1" s="34"/>
      <c r="D1" s="244" t="s">
        <v>113</v>
      </c>
      <c r="E1" s="244"/>
      <c r="F1" s="244"/>
      <c r="G1" s="244"/>
      <c r="H1" s="244"/>
      <c r="I1" s="244"/>
      <c r="J1" s="244"/>
      <c r="K1" s="83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 spans="1:26" ht="15" customHeight="1" x14ac:dyDescent="0.25">
      <c r="A2" s="116" t="str">
        <f>'Informações e Resumo'!$F$9</f>
        <v>37 h 0 min</v>
      </c>
      <c r="B2" s="51"/>
      <c r="C2" s="34"/>
      <c r="D2" s="244"/>
      <c r="E2" s="244"/>
      <c r="F2" s="244"/>
      <c r="G2" s="244"/>
      <c r="H2" s="244"/>
      <c r="I2" s="244"/>
      <c r="J2" s="244"/>
      <c r="K2" s="83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15" customHeight="1" x14ac:dyDescent="0.25">
      <c r="A3" s="116"/>
      <c r="B3" s="51"/>
      <c r="C3" s="34"/>
      <c r="D3" s="149"/>
      <c r="E3" s="149"/>
      <c r="F3" s="149"/>
      <c r="G3" s="149"/>
      <c r="H3" s="149"/>
      <c r="I3" s="149"/>
      <c r="J3" s="149"/>
      <c r="K3" s="83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spans="1:26" ht="15" customHeight="1" x14ac:dyDescent="0.25">
      <c r="A4" s="36" t="s">
        <v>74</v>
      </c>
      <c r="B4" s="51"/>
      <c r="C4" s="34"/>
      <c r="D4" s="149"/>
      <c r="E4" s="149"/>
      <c r="F4" s="149"/>
      <c r="G4" s="149"/>
      <c r="H4" s="149"/>
      <c r="I4" s="149"/>
      <c r="J4" s="149"/>
      <c r="K4" s="83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26" ht="15" customHeight="1" x14ac:dyDescent="0.25">
      <c r="A5" s="131" t="s">
        <v>120</v>
      </c>
      <c r="B5" s="51"/>
      <c r="C5" s="34"/>
      <c r="D5" s="149"/>
      <c r="E5" s="149"/>
      <c r="F5" s="149"/>
      <c r="G5" s="149"/>
      <c r="H5" s="149"/>
      <c r="I5" s="149"/>
      <c r="J5" s="149"/>
      <c r="K5" s="83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 spans="1:26" ht="15" customHeight="1" x14ac:dyDescent="0.25">
      <c r="A6" s="131" t="s">
        <v>121</v>
      </c>
      <c r="B6" s="51"/>
      <c r="C6" s="34"/>
      <c r="D6" s="149"/>
      <c r="E6" s="149"/>
      <c r="F6" s="149"/>
      <c r="G6" s="149"/>
      <c r="H6" s="149"/>
      <c r="I6" s="149"/>
      <c r="J6" s="149"/>
      <c r="K6" s="83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 spans="1:26" ht="15" customHeight="1" x14ac:dyDescent="0.25">
      <c r="A7" s="112" t="s">
        <v>105</v>
      </c>
      <c r="B7" s="51"/>
      <c r="C7" s="34"/>
      <c r="D7" s="149"/>
      <c r="E7" s="149"/>
      <c r="F7" s="149"/>
      <c r="G7" s="149"/>
      <c r="H7" s="149"/>
      <c r="I7" s="149"/>
      <c r="J7" s="149"/>
      <c r="K7" s="83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 spans="1:26" ht="15" customHeight="1" x14ac:dyDescent="0.25">
      <c r="A8" s="34" t="s">
        <v>106</v>
      </c>
      <c r="B8" s="51"/>
      <c r="C8" s="34"/>
      <c r="D8" s="149"/>
      <c r="E8" s="149"/>
      <c r="F8" s="149"/>
      <c r="G8" s="149"/>
      <c r="H8" s="149"/>
      <c r="I8" s="149"/>
      <c r="J8" s="149"/>
      <c r="K8" s="83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1:26" ht="15" customHeight="1" x14ac:dyDescent="0.3">
      <c r="A9" s="34"/>
      <c r="B9" s="52">
        <f>SUM($B$13:$B$22)</f>
        <v>1</v>
      </c>
      <c r="C9" s="34"/>
      <c r="D9" s="245" t="s">
        <v>76</v>
      </c>
      <c r="E9" s="245"/>
      <c r="F9" s="245"/>
      <c r="G9" s="245" t="str">
        <f>INT(J9/60) &amp; " h " &amp; J9-(INT(J9/60)*60) &amp; " min"</f>
        <v>0 h 0 min</v>
      </c>
      <c r="H9" s="245"/>
      <c r="I9" s="34"/>
      <c r="J9" s="113">
        <f>SUM(I13:I37)</f>
        <v>0</v>
      </c>
      <c r="K9" s="83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</row>
    <row r="10" spans="1:26" ht="15" customHeight="1" x14ac:dyDescent="0.3">
      <c r="A10" s="123"/>
      <c r="B10" s="52"/>
      <c r="C10" s="34"/>
      <c r="D10" s="246"/>
      <c r="E10" s="246"/>
      <c r="F10" s="246"/>
      <c r="G10" s="246"/>
      <c r="H10" s="246"/>
      <c r="I10" s="34"/>
      <c r="J10" s="34"/>
      <c r="K10" s="83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</row>
    <row r="11" spans="1:26" ht="15" customHeight="1" x14ac:dyDescent="0.25">
      <c r="A11" s="258" t="s">
        <v>3</v>
      </c>
      <c r="B11" s="31"/>
      <c r="C11" s="258" t="s">
        <v>83</v>
      </c>
      <c r="D11" s="281" t="s">
        <v>85</v>
      </c>
      <c r="E11" s="282"/>
      <c r="F11" s="282"/>
      <c r="G11" s="282"/>
      <c r="H11" s="282"/>
      <c r="I11" s="283"/>
      <c r="J11" s="277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1:26" x14ac:dyDescent="0.25">
      <c r="A12" s="260"/>
      <c r="B12" s="31"/>
      <c r="C12" s="260"/>
      <c r="D12" s="274" t="s">
        <v>84</v>
      </c>
      <c r="E12" s="275"/>
      <c r="F12" s="275"/>
      <c r="G12" s="275"/>
      <c r="H12" s="41" t="s">
        <v>67</v>
      </c>
      <c r="I12" s="173"/>
      <c r="J12" s="277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 spans="1:26" x14ac:dyDescent="0.25">
      <c r="A13" s="128" t="s">
        <v>6</v>
      </c>
      <c r="B13" s="85">
        <f>IF(A13="","",VLOOKUP(A13,Auxiliar!$A$2:$C$16,3,FALSE))</f>
        <v>0</v>
      </c>
      <c r="C13" s="124" t="s">
        <v>86</v>
      </c>
      <c r="D13" s="68">
        <v>1</v>
      </c>
      <c r="E13" s="27" t="str">
        <f>IF($A13="",""," h")</f>
        <v xml:space="preserve"> h</v>
      </c>
      <c r="F13" s="72">
        <v>0</v>
      </c>
      <c r="G13" s="27" t="str">
        <f>IF($A13="",""," min")</f>
        <v xml:space="preserve"> min</v>
      </c>
      <c r="H13" s="53">
        <f>IF(A13="","",IF(AND($B13=0,$B$9&gt;0),0,VLOOKUP(A13,Auxiliar!$A$2:$B$16,2,FALSE)))</f>
        <v>0</v>
      </c>
      <c r="I13" s="122">
        <f>IF(A13="","",MIN((D13*60+F13),H13*60))</f>
        <v>0</v>
      </c>
      <c r="J13" s="118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</row>
    <row r="14" spans="1:26" x14ac:dyDescent="0.25">
      <c r="A14" s="129" t="s">
        <v>48</v>
      </c>
      <c r="B14" s="85">
        <f>IF(A14="","",VLOOKUP(A14,Auxiliar!$A$2:$C$16,3,FALSE))</f>
        <v>0</v>
      </c>
      <c r="C14" s="125" t="s">
        <v>87</v>
      </c>
      <c r="D14" s="68">
        <v>1</v>
      </c>
      <c r="E14" s="27" t="str">
        <f>IF($A14="",""," h")</f>
        <v xml:space="preserve"> h</v>
      </c>
      <c r="F14" s="72">
        <v>0</v>
      </c>
      <c r="G14" s="27" t="str">
        <f t="shared" ref="G14:G22" si="0">IF($A14="",""," min")</f>
        <v xml:space="preserve"> min</v>
      </c>
      <c r="H14" s="54">
        <f>IF(A14="","",IF(AND($B14=0,$B$9&gt;0),0,VLOOKUP(A14,Auxiliar!$A$2:$B$16,2,FALSE)))</f>
        <v>0</v>
      </c>
      <c r="I14" s="46">
        <f t="shared" ref="I14:I22" si="1">IF(A14="","",MIN((D14*60+F14),H14*60))</f>
        <v>0</v>
      </c>
      <c r="J14" s="118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</row>
    <row r="15" spans="1:26" x14ac:dyDescent="0.25">
      <c r="A15" s="129" t="s">
        <v>7</v>
      </c>
      <c r="B15" s="85">
        <f>IF(A15="","",VLOOKUP(A15,Auxiliar!$A$2:$C$16,3,FALSE))</f>
        <v>0</v>
      </c>
      <c r="C15" s="125" t="s">
        <v>91</v>
      </c>
      <c r="D15" s="68">
        <v>1</v>
      </c>
      <c r="E15" s="27" t="str">
        <f>IF($A15="",""," h")</f>
        <v xml:space="preserve"> h</v>
      </c>
      <c r="F15" s="72">
        <v>0</v>
      </c>
      <c r="G15" s="27" t="str">
        <f t="shared" si="0"/>
        <v xml:space="preserve"> min</v>
      </c>
      <c r="H15" s="54">
        <f>IF(A15="","",IF(AND($B15=0,$B$9&gt;0),0,VLOOKUP(A15,Auxiliar!$A$2:$B$16,2,FALSE)))</f>
        <v>0</v>
      </c>
      <c r="I15" s="46">
        <f t="shared" si="1"/>
        <v>0</v>
      </c>
      <c r="J15" s="118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</row>
    <row r="16" spans="1:26" x14ac:dyDescent="0.25">
      <c r="A16" s="129"/>
      <c r="B16" s="85" t="str">
        <f>IF(A16="","",VLOOKUP(A16,Auxiliar!$A$2:$C$16,3,FALSE))</f>
        <v/>
      </c>
      <c r="C16" s="125"/>
      <c r="D16" s="68"/>
      <c r="E16" s="27" t="str">
        <f t="shared" ref="E16:E22" si="2">IF($A16="",""," h")</f>
        <v/>
      </c>
      <c r="F16" s="72"/>
      <c r="G16" s="27" t="str">
        <f t="shared" si="0"/>
        <v/>
      </c>
      <c r="H16" s="54" t="str">
        <f>IF(A16="","",IF(AND($B16=0,$B$9&gt;0),0,VLOOKUP(A16,Auxiliar!$A$2:$B$16,2,FALSE)))</f>
        <v/>
      </c>
      <c r="I16" s="46" t="str">
        <f t="shared" si="1"/>
        <v/>
      </c>
      <c r="J16" s="118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</row>
    <row r="17" spans="1:26" x14ac:dyDescent="0.25">
      <c r="A17" s="129"/>
      <c r="B17" s="85" t="str">
        <f>IF(A17="","",VLOOKUP(A17,Auxiliar!$A$2:$C$16,3,FALSE))</f>
        <v/>
      </c>
      <c r="C17" s="125"/>
      <c r="D17" s="68"/>
      <c r="E17" s="27" t="str">
        <f t="shared" si="2"/>
        <v/>
      </c>
      <c r="F17" s="72"/>
      <c r="G17" s="27" t="str">
        <f t="shared" si="0"/>
        <v/>
      </c>
      <c r="H17" s="54" t="str">
        <f>IF(A17="","",IF(AND($B17=0,$B$9&gt;0),0,VLOOKUP(A17,Auxiliar!$A$2:$B$16,2,FALSE)))</f>
        <v/>
      </c>
      <c r="I17" s="46" t="str">
        <f t="shared" si="1"/>
        <v/>
      </c>
      <c r="J17" s="118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</row>
    <row r="18" spans="1:26" x14ac:dyDescent="0.25">
      <c r="A18" s="129"/>
      <c r="B18" s="85" t="str">
        <f>IF(A18="","",VLOOKUP(A18,Auxiliar!$A$2:$C$16,3,FALSE))</f>
        <v/>
      </c>
      <c r="C18" s="125"/>
      <c r="D18" s="68"/>
      <c r="E18" s="27" t="str">
        <f t="shared" si="2"/>
        <v/>
      </c>
      <c r="F18" s="72"/>
      <c r="G18" s="27" t="str">
        <f t="shared" si="0"/>
        <v/>
      </c>
      <c r="H18" s="54" t="str">
        <f>IF(A18="","",IF(AND($B18=0,$B$9&gt;0),0,VLOOKUP(A18,Auxiliar!$A$2:$B$16,2,FALSE)))</f>
        <v/>
      </c>
      <c r="I18" s="46" t="str">
        <f t="shared" si="1"/>
        <v/>
      </c>
      <c r="J18" s="118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1:26" x14ac:dyDescent="0.25">
      <c r="A19" s="129"/>
      <c r="B19" s="85" t="str">
        <f>IF(A19="","",VLOOKUP(A19,Auxiliar!$A$2:$C$16,3,FALSE))</f>
        <v/>
      </c>
      <c r="C19" s="125"/>
      <c r="D19" s="68"/>
      <c r="E19" s="27" t="str">
        <f t="shared" si="2"/>
        <v/>
      </c>
      <c r="F19" s="72"/>
      <c r="G19" s="27" t="str">
        <f t="shared" si="0"/>
        <v/>
      </c>
      <c r="H19" s="54" t="str">
        <f>IF(A19="","",IF(AND($B19=0,$B$9&gt;0),0,VLOOKUP(A19,Auxiliar!$A$2:$B$16,2,FALSE)))</f>
        <v/>
      </c>
      <c r="I19" s="46" t="str">
        <f t="shared" si="1"/>
        <v/>
      </c>
      <c r="J19" s="118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</row>
    <row r="20" spans="1:26" x14ac:dyDescent="0.25">
      <c r="A20" s="129"/>
      <c r="B20" s="85" t="str">
        <f>IF(A20="","",VLOOKUP(A20,Auxiliar!$A$2:$C$16,3,FALSE))</f>
        <v/>
      </c>
      <c r="C20" s="125"/>
      <c r="D20" s="68"/>
      <c r="E20" s="27" t="str">
        <f t="shared" si="2"/>
        <v/>
      </c>
      <c r="F20" s="72"/>
      <c r="G20" s="27" t="str">
        <f t="shared" si="0"/>
        <v/>
      </c>
      <c r="H20" s="54" t="str">
        <f>IF(A20="","",IF(AND($B20=0,$B$9&gt;0),0,VLOOKUP(A20,Auxiliar!$A$2:$B$16,2,FALSE)))</f>
        <v/>
      </c>
      <c r="I20" s="46" t="str">
        <f t="shared" si="1"/>
        <v/>
      </c>
      <c r="J20" s="118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</row>
    <row r="21" spans="1:26" x14ac:dyDescent="0.25">
      <c r="A21" s="129"/>
      <c r="B21" s="85" t="str">
        <f>IF(A21="","",VLOOKUP(A21,Auxiliar!$A$2:$C$16,3,FALSE))</f>
        <v/>
      </c>
      <c r="C21" s="125"/>
      <c r="D21" s="68"/>
      <c r="E21" s="27" t="str">
        <f t="shared" si="2"/>
        <v/>
      </c>
      <c r="F21" s="72"/>
      <c r="G21" s="27" t="str">
        <f t="shared" si="0"/>
        <v/>
      </c>
      <c r="H21" s="54" t="str">
        <f>IF(A21="","",IF(AND($B21=0,$B$9&gt;0),0,VLOOKUP(A21,Auxiliar!$A$2:$B$16,2,FALSE)))</f>
        <v/>
      </c>
      <c r="I21" s="46" t="str">
        <f t="shared" si="1"/>
        <v/>
      </c>
      <c r="J21" s="118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1:26" x14ac:dyDescent="0.25">
      <c r="A22" s="130" t="s">
        <v>8</v>
      </c>
      <c r="B22" s="85">
        <f>IF(A22="","",VLOOKUP(A22,Auxiliar!$A$2:$C$16,3,FALSE))</f>
        <v>1</v>
      </c>
      <c r="C22" s="126"/>
      <c r="D22" s="106"/>
      <c r="E22" s="92" t="str">
        <f t="shared" si="2"/>
        <v xml:space="preserve"> h</v>
      </c>
      <c r="F22" s="91"/>
      <c r="G22" s="92" t="str">
        <f t="shared" si="0"/>
        <v xml:space="preserve"> min</v>
      </c>
      <c r="H22" s="127">
        <f>IF(A22="","",IF(AND($B22=0,$B$9&gt;0),0,VLOOKUP(A22,Auxiliar!$A$2:$B$16,2,FALSE)))</f>
        <v>40</v>
      </c>
      <c r="I22" s="117">
        <f t="shared" si="1"/>
        <v>0</v>
      </c>
      <c r="J22" s="118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 spans="1:26" x14ac:dyDescent="0.25">
      <c r="A23" s="34"/>
      <c r="B23" s="85"/>
      <c r="C23" s="34"/>
      <c r="D23" s="85"/>
      <c r="E23" s="82"/>
      <c r="F23" s="86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</row>
    <row r="24" spans="1:26" x14ac:dyDescent="0.25">
      <c r="A24" s="34"/>
      <c r="B24" s="85"/>
      <c r="C24" s="34"/>
      <c r="D24" s="85"/>
      <c r="E24" s="82"/>
      <c r="F24" s="86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1:26" x14ac:dyDescent="0.25">
      <c r="A25" s="34"/>
      <c r="B25" s="85"/>
      <c r="C25" s="34"/>
      <c r="D25" s="85"/>
      <c r="E25" s="82"/>
      <c r="F25" s="86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  <row r="26" spans="1:26" x14ac:dyDescent="0.25">
      <c r="A26" s="34"/>
      <c r="B26" s="85"/>
      <c r="C26" s="34"/>
      <c r="D26" s="85"/>
      <c r="E26" s="82"/>
      <c r="F26" s="86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</row>
    <row r="27" spans="1:26" x14ac:dyDescent="0.25">
      <c r="A27" s="34"/>
      <c r="B27" s="85"/>
      <c r="C27" s="34"/>
      <c r="D27" s="85"/>
      <c r="E27" s="82"/>
      <c r="F27" s="86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1:26" x14ac:dyDescent="0.25">
      <c r="A28" s="34"/>
      <c r="B28" s="85"/>
      <c r="C28" s="34"/>
      <c r="D28" s="85"/>
      <c r="E28" s="82"/>
      <c r="F28" s="86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</row>
    <row r="29" spans="1:26" x14ac:dyDescent="0.25">
      <c r="A29" s="34"/>
      <c r="B29" s="85"/>
      <c r="C29" s="34"/>
      <c r="D29" s="85"/>
      <c r="E29" s="82"/>
      <c r="F29" s="86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</row>
    <row r="30" spans="1:26" x14ac:dyDescent="0.25">
      <c r="A30" s="34"/>
      <c r="B30" s="85"/>
      <c r="C30" s="34"/>
      <c r="D30" s="85"/>
      <c r="E30" s="82"/>
      <c r="F30" s="86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</row>
    <row r="31" spans="1:26" x14ac:dyDescent="0.25">
      <c r="A31" s="34"/>
      <c r="B31" s="85"/>
      <c r="C31" s="34"/>
      <c r="D31" s="85"/>
      <c r="E31" s="82"/>
      <c r="F31" s="86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1:26" x14ac:dyDescent="0.25">
      <c r="A32" s="34"/>
      <c r="B32" s="85"/>
      <c r="C32" s="34"/>
      <c r="D32" s="85"/>
      <c r="E32" s="82"/>
      <c r="F32" s="86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</row>
    <row r="33" spans="1:26" x14ac:dyDescent="0.25">
      <c r="A33" s="34"/>
      <c r="B33" s="85"/>
      <c r="C33" s="34"/>
      <c r="D33" s="85"/>
      <c r="E33" s="82"/>
      <c r="F33" s="86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</row>
    <row r="34" spans="1:26" x14ac:dyDescent="0.25">
      <c r="A34" s="34"/>
      <c r="B34" s="85"/>
      <c r="C34" s="34"/>
      <c r="D34" s="85"/>
      <c r="E34" s="82"/>
      <c r="F34" s="86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1:26" x14ac:dyDescent="0.25">
      <c r="A35" s="34"/>
      <c r="B35" s="85"/>
      <c r="C35" s="34"/>
      <c r="D35" s="85"/>
      <c r="E35" s="82"/>
      <c r="F35" s="86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1:26" x14ac:dyDescent="0.25">
      <c r="A36" s="34"/>
      <c r="B36" s="85"/>
      <c r="C36" s="34"/>
      <c r="D36" s="85"/>
      <c r="E36" s="82"/>
      <c r="F36" s="86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1:26" x14ac:dyDescent="0.25">
      <c r="A37" s="34"/>
      <c r="B37" s="85"/>
      <c r="C37" s="34"/>
      <c r="D37" s="85"/>
      <c r="E37" s="82"/>
      <c r="F37" s="86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1:26" x14ac:dyDescent="0.25">
      <c r="A38" s="34"/>
      <c r="B38" s="85"/>
      <c r="C38" s="34"/>
      <c r="D38" s="85"/>
      <c r="E38" s="82"/>
      <c r="F38" s="86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</row>
    <row r="39" spans="1:26" x14ac:dyDescent="0.25">
      <c r="A39" s="34"/>
      <c r="B39" s="85"/>
      <c r="C39" s="34"/>
      <c r="D39" s="85"/>
      <c r="E39" s="82"/>
      <c r="F39" s="86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</row>
  </sheetData>
  <sheetProtection algorithmName="SHA-512" hashValue="foDMLkPKxFSODeodiomOAqKDKfJPRgW8P1ktqDEKO3pUqbkFpSFst8tWPciTciib3z2yukvMda4xZdrhw7yiNA==" saltValue="J+yBweOH1sIVxpQ43zKXuw==" spinCount="100000" sheet="1" objects="1" scenarios="1" selectLockedCells="1"/>
  <mergeCells count="8">
    <mergeCell ref="D1:J2"/>
    <mergeCell ref="D9:F10"/>
    <mergeCell ref="G9:H10"/>
    <mergeCell ref="A11:A12"/>
    <mergeCell ref="C11:C12"/>
    <mergeCell ref="J11:J12"/>
    <mergeCell ref="D12:G12"/>
    <mergeCell ref="D11:I11"/>
  </mergeCells>
  <dataValidations count="3">
    <dataValidation allowBlank="1" showErrorMessage="1" prompt="Informar qual a atividade e/ou local de exercício" sqref="C13" xr:uid="{00000000-0002-0000-0600-000000000000}"/>
    <dataValidation type="list" allowBlank="1" showInputMessage="1" showErrorMessage="1" sqref="A13:A22" xr:uid="{00000000-0002-0000-0600-000001000000}">
      <formula1>Gestão</formula1>
    </dataValidation>
    <dataValidation type="whole" allowBlank="1" showInputMessage="1" showErrorMessage="1" error="Use somente números" sqref="D13:D22 F13:F22" xr:uid="{00000000-0002-0000-0600-000002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Plan7"/>
  <dimension ref="A1:AC38"/>
  <sheetViews>
    <sheetView workbookViewId="0">
      <selection activeCell="A20" sqref="A20:C20"/>
    </sheetView>
  </sheetViews>
  <sheetFormatPr defaultRowHeight="15" x14ac:dyDescent="0.25"/>
  <cols>
    <col min="1" max="1" width="38" customWidth="1"/>
    <col min="2" max="2" width="4.85546875" customWidth="1"/>
    <col min="3" max="3" width="3" customWidth="1"/>
    <col min="4" max="4" width="4.85546875" customWidth="1"/>
    <col min="5" max="5" width="3" customWidth="1"/>
    <col min="6" max="7" width="4.85546875" customWidth="1"/>
    <col min="8" max="8" width="3.85546875" customWidth="1"/>
  </cols>
  <sheetData>
    <row r="1" spans="1:29" ht="15" customHeight="1" x14ac:dyDescent="0.25">
      <c r="A1" s="115" t="s">
        <v>44</v>
      </c>
      <c r="B1" s="284" t="s">
        <v>98</v>
      </c>
      <c r="C1" s="284"/>
      <c r="D1" s="284"/>
      <c r="E1" s="284"/>
      <c r="F1" s="284"/>
      <c r="G1" s="284"/>
      <c r="H1" s="284"/>
      <c r="I1" s="284"/>
      <c r="J1" s="82"/>
      <c r="K1" s="82"/>
      <c r="L1" s="83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</row>
    <row r="2" spans="1:29" ht="15" customHeight="1" x14ac:dyDescent="0.25">
      <c r="A2" s="116" t="str">
        <f>'Informações e Resumo'!$F$9</f>
        <v>37 h 0 min</v>
      </c>
      <c r="B2" s="284"/>
      <c r="C2" s="284"/>
      <c r="D2" s="284"/>
      <c r="E2" s="284"/>
      <c r="F2" s="284"/>
      <c r="G2" s="284"/>
      <c r="H2" s="284"/>
      <c r="I2" s="284"/>
      <c r="J2" s="82"/>
      <c r="K2" s="82"/>
      <c r="L2" s="83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</row>
    <row r="3" spans="1:29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</row>
    <row r="4" spans="1:29" x14ac:dyDescent="0.25">
      <c r="A4" s="147" t="s">
        <v>122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</row>
    <row r="5" spans="1:29" x14ac:dyDescent="0.25">
      <c r="A5" s="148" t="s">
        <v>123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</row>
    <row r="6" spans="1:29" x14ac:dyDescent="0.25">
      <c r="A6" s="112" t="s">
        <v>105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</row>
    <row r="7" spans="1:29" x14ac:dyDescent="0.25">
      <c r="A7" s="35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</row>
    <row r="8" spans="1:29" ht="15.75" x14ac:dyDescent="0.25">
      <c r="A8" s="35"/>
      <c r="B8" s="35"/>
      <c r="C8" s="35"/>
      <c r="D8" s="35"/>
      <c r="E8" s="140" t="s">
        <v>79</v>
      </c>
      <c r="F8" s="76">
        <f>VLOOKUP('Informações e Resumo'!$B$9,Auxiliar!$E$35:$F$37,2,FALSE)/10</f>
        <v>240</v>
      </c>
      <c r="G8" s="141" t="str">
        <f>INT(F8/60) &amp; " h " &amp; F8-(INT(F8/60)*60) &amp; " min"</f>
        <v>4 h 0 min</v>
      </c>
      <c r="H8" s="34"/>
      <c r="I8" s="34"/>
      <c r="J8" s="34"/>
      <c r="K8" s="34"/>
      <c r="L8" s="35"/>
      <c r="M8" s="35"/>
      <c r="N8" s="35"/>
      <c r="O8" s="141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</row>
    <row r="9" spans="1:29" ht="15.75" x14ac:dyDescent="0.25">
      <c r="A9" s="35"/>
      <c r="B9" s="35"/>
      <c r="C9" s="35"/>
      <c r="D9" s="35"/>
      <c r="E9" s="142" t="s">
        <v>56</v>
      </c>
      <c r="F9" s="146">
        <f>SUM(H14:H21)</f>
        <v>190</v>
      </c>
      <c r="G9" s="143" t="str">
        <f>INT(F9/60) &amp; " h " &amp; F9-(INT(F9/60)*60) &amp; " min"</f>
        <v>3 h 10 min</v>
      </c>
      <c r="H9" s="34"/>
      <c r="I9" s="34"/>
      <c r="J9" s="34"/>
      <c r="K9" s="34"/>
      <c r="L9" s="132"/>
      <c r="M9" s="132"/>
      <c r="N9" s="132"/>
      <c r="O9" s="143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</row>
    <row r="10" spans="1:29" ht="15.75" x14ac:dyDescent="0.25">
      <c r="A10" s="35"/>
      <c r="B10" s="35"/>
      <c r="C10" s="35"/>
      <c r="D10" s="35"/>
      <c r="E10" s="144" t="s">
        <v>55</v>
      </c>
      <c r="F10" s="146">
        <f>MIN(F8,F9)</f>
        <v>190</v>
      </c>
      <c r="G10" s="145" t="str">
        <f>INT(F10/60) &amp; " h " &amp; F10-(INT(F10/60)*60) &amp; " min"</f>
        <v>3 h 10 min</v>
      </c>
      <c r="H10" s="34"/>
      <c r="I10" s="34"/>
      <c r="J10" s="34"/>
      <c r="K10" s="34"/>
      <c r="L10" s="132"/>
      <c r="M10" s="132"/>
      <c r="N10" s="132"/>
      <c r="O10" s="145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</row>
    <row r="11" spans="1:29" ht="15.75" x14ac:dyDescent="0.25">
      <c r="A11" s="111"/>
      <c r="B11" s="111"/>
      <c r="C11" s="111"/>
      <c r="D11" s="111"/>
      <c r="E11" s="111"/>
      <c r="F11" s="132"/>
      <c r="G11" s="132"/>
      <c r="H11" s="132"/>
      <c r="I11" s="132"/>
      <c r="J11" s="132"/>
      <c r="K11" s="132"/>
      <c r="L11" s="132"/>
      <c r="M11" s="132"/>
      <c r="N11" s="132"/>
      <c r="O11" s="78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</row>
    <row r="12" spans="1:29" ht="15" customHeight="1" x14ac:dyDescent="0.25">
      <c r="A12" s="281" t="s">
        <v>77</v>
      </c>
      <c r="B12" s="282"/>
      <c r="C12" s="283"/>
      <c r="D12" s="271" t="s">
        <v>75</v>
      </c>
      <c r="E12" s="272"/>
      <c r="F12" s="272"/>
      <c r="G12" s="272"/>
      <c r="H12" s="273"/>
      <c r="I12" s="139"/>
      <c r="J12" s="139"/>
      <c r="K12" s="139"/>
      <c r="L12" s="36"/>
      <c r="M12" s="36"/>
      <c r="N12" s="36"/>
      <c r="O12" s="151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</row>
    <row r="13" spans="1:29" ht="15" customHeight="1" x14ac:dyDescent="0.25">
      <c r="A13" s="285"/>
      <c r="B13" s="286"/>
      <c r="C13" s="287"/>
      <c r="D13" s="274"/>
      <c r="E13" s="275"/>
      <c r="F13" s="275"/>
      <c r="G13" s="275"/>
      <c r="H13" s="276"/>
      <c r="I13" s="139"/>
      <c r="J13" s="139"/>
      <c r="K13" s="139"/>
      <c r="L13" s="36"/>
      <c r="M13" s="36"/>
      <c r="N13" s="36"/>
      <c r="O13" s="151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</row>
    <row r="14" spans="1:29" x14ac:dyDescent="0.25">
      <c r="A14" s="288" t="s">
        <v>94</v>
      </c>
      <c r="B14" s="289"/>
      <c r="C14" s="290"/>
      <c r="D14" s="100">
        <v>2</v>
      </c>
      <c r="E14" s="101" t="str">
        <f t="shared" ref="E14:E21" si="0">IF($A14="",""," h")</f>
        <v xml:space="preserve"> h</v>
      </c>
      <c r="F14" s="136">
        <v>0</v>
      </c>
      <c r="G14" s="101" t="str">
        <f t="shared" ref="G14:G21" si="1">IF($A14="",""," min")</f>
        <v xml:space="preserve"> min</v>
      </c>
      <c r="H14" s="133">
        <f t="shared" ref="H14:H21" si="2">(60*D14+F14)</f>
        <v>120</v>
      </c>
      <c r="I14" s="34"/>
      <c r="J14" s="34"/>
      <c r="K14" s="34"/>
      <c r="L14" s="35"/>
      <c r="M14" s="35"/>
      <c r="N14" s="35"/>
      <c r="O14" s="152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</row>
    <row r="15" spans="1:29" x14ac:dyDescent="0.25">
      <c r="A15" s="294" t="s">
        <v>95</v>
      </c>
      <c r="B15" s="295"/>
      <c r="C15" s="296"/>
      <c r="D15" s="68">
        <v>1</v>
      </c>
      <c r="E15" s="18" t="str">
        <f t="shared" si="0"/>
        <v xml:space="preserve"> h</v>
      </c>
      <c r="F15" s="137">
        <v>10</v>
      </c>
      <c r="G15" s="18" t="str">
        <f t="shared" si="1"/>
        <v xml:space="preserve"> min</v>
      </c>
      <c r="H15" s="134">
        <f t="shared" si="2"/>
        <v>70</v>
      </c>
      <c r="I15" s="34"/>
      <c r="J15" s="34"/>
      <c r="K15" s="34"/>
      <c r="L15" s="35"/>
      <c r="M15" s="35"/>
      <c r="N15" s="35"/>
      <c r="O15" s="152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</row>
    <row r="16" spans="1:29" x14ac:dyDescent="0.25">
      <c r="A16" s="294"/>
      <c r="B16" s="295"/>
      <c r="C16" s="296"/>
      <c r="D16" s="68"/>
      <c r="E16" s="18" t="str">
        <f t="shared" si="0"/>
        <v/>
      </c>
      <c r="F16" s="137"/>
      <c r="G16" s="18" t="str">
        <f t="shared" si="1"/>
        <v/>
      </c>
      <c r="H16" s="134">
        <f t="shared" si="2"/>
        <v>0</v>
      </c>
      <c r="I16" s="34"/>
      <c r="J16" s="34"/>
      <c r="K16" s="34"/>
      <c r="L16" s="35"/>
      <c r="M16" s="35"/>
      <c r="N16" s="35"/>
      <c r="O16" s="152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</row>
    <row r="17" spans="1:29" x14ac:dyDescent="0.25">
      <c r="A17" s="294"/>
      <c r="B17" s="295"/>
      <c r="C17" s="296"/>
      <c r="D17" s="68"/>
      <c r="E17" s="18" t="str">
        <f t="shared" si="0"/>
        <v/>
      </c>
      <c r="F17" s="137"/>
      <c r="G17" s="18" t="str">
        <f t="shared" si="1"/>
        <v/>
      </c>
      <c r="H17" s="134">
        <f t="shared" si="2"/>
        <v>0</v>
      </c>
      <c r="I17" s="34"/>
      <c r="J17" s="34"/>
      <c r="K17" s="34"/>
      <c r="L17" s="35"/>
      <c r="M17" s="35"/>
      <c r="N17" s="35"/>
      <c r="O17" s="152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</row>
    <row r="18" spans="1:29" x14ac:dyDescent="0.25">
      <c r="A18" s="294"/>
      <c r="B18" s="295"/>
      <c r="C18" s="296"/>
      <c r="D18" s="68"/>
      <c r="E18" s="18" t="str">
        <f t="shared" si="0"/>
        <v/>
      </c>
      <c r="F18" s="137"/>
      <c r="G18" s="18" t="str">
        <f t="shared" si="1"/>
        <v/>
      </c>
      <c r="H18" s="134">
        <f t="shared" si="2"/>
        <v>0</v>
      </c>
      <c r="I18" s="34"/>
      <c r="J18" s="34"/>
      <c r="K18" s="34"/>
      <c r="L18" s="35"/>
      <c r="M18" s="35"/>
      <c r="N18" s="35"/>
      <c r="O18" s="152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</row>
    <row r="19" spans="1:29" x14ac:dyDescent="0.25">
      <c r="A19" s="294"/>
      <c r="B19" s="295"/>
      <c r="C19" s="296"/>
      <c r="D19" s="68"/>
      <c r="E19" s="18" t="str">
        <f t="shared" si="0"/>
        <v/>
      </c>
      <c r="F19" s="137"/>
      <c r="G19" s="18" t="str">
        <f t="shared" si="1"/>
        <v/>
      </c>
      <c r="H19" s="134">
        <f t="shared" si="2"/>
        <v>0</v>
      </c>
      <c r="I19" s="34"/>
      <c r="J19" s="34"/>
      <c r="K19" s="34"/>
      <c r="L19" s="35"/>
      <c r="M19" s="35"/>
      <c r="N19" s="35"/>
      <c r="O19" s="152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</row>
    <row r="20" spans="1:29" x14ac:dyDescent="0.25">
      <c r="A20" s="294"/>
      <c r="B20" s="295"/>
      <c r="C20" s="296"/>
      <c r="D20" s="68"/>
      <c r="E20" s="18" t="str">
        <f t="shared" si="0"/>
        <v/>
      </c>
      <c r="F20" s="137"/>
      <c r="G20" s="18" t="str">
        <f t="shared" si="1"/>
        <v/>
      </c>
      <c r="H20" s="134">
        <f t="shared" si="2"/>
        <v>0</v>
      </c>
      <c r="I20" s="34"/>
      <c r="J20" s="34"/>
      <c r="K20" s="34"/>
      <c r="L20" s="35"/>
      <c r="M20" s="35"/>
      <c r="N20" s="35"/>
      <c r="O20" s="152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</row>
    <row r="21" spans="1:29" x14ac:dyDescent="0.25">
      <c r="A21" s="291"/>
      <c r="B21" s="292"/>
      <c r="C21" s="293"/>
      <c r="D21" s="106"/>
      <c r="E21" s="107" t="str">
        <f t="shared" si="0"/>
        <v/>
      </c>
      <c r="F21" s="138"/>
      <c r="G21" s="107" t="str">
        <f t="shared" si="1"/>
        <v/>
      </c>
      <c r="H21" s="135">
        <f t="shared" si="2"/>
        <v>0</v>
      </c>
      <c r="I21" s="34"/>
      <c r="J21" s="34"/>
      <c r="K21" s="34"/>
      <c r="L21" s="35"/>
      <c r="M21" s="35"/>
      <c r="N21" s="35"/>
      <c r="O21" s="152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</row>
    <row r="22" spans="1:29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</row>
    <row r="23" spans="1:29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</row>
    <row r="24" spans="1:29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</row>
    <row r="25" spans="1:29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</row>
    <row r="26" spans="1:29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</row>
    <row r="27" spans="1:29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</row>
    <row r="28" spans="1:29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</row>
    <row r="29" spans="1:29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</row>
    <row r="30" spans="1:29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</row>
    <row r="31" spans="1:29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</row>
    <row r="32" spans="1:29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</row>
    <row r="33" spans="1:29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</row>
    <row r="34" spans="1:29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</row>
    <row r="35" spans="1:29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</row>
    <row r="36" spans="1:29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</row>
    <row r="37" spans="1:29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</row>
    <row r="38" spans="1:29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</row>
  </sheetData>
  <sheetProtection algorithmName="SHA-512" hashValue="9qzQU77/YvmyG8d9UM1gaAKi4762kC95mB7v7HoB5m0W9gl6O2Ao2tryd1pwdtjsPs17zfRcKJDgds8S7iaJyw==" saltValue="Vb6VMBuF/UtRG/jbQHTsnQ==" spinCount="100000" sheet="1" objects="1" scenarios="1" selectLockedCells="1"/>
  <mergeCells count="11">
    <mergeCell ref="B1:I2"/>
    <mergeCell ref="A12:C13"/>
    <mergeCell ref="A14:C14"/>
    <mergeCell ref="D12:H13"/>
    <mergeCell ref="A21:C21"/>
    <mergeCell ref="A19:C19"/>
    <mergeCell ref="A20:C20"/>
    <mergeCell ref="A17:C17"/>
    <mergeCell ref="A18:C18"/>
    <mergeCell ref="A15:C15"/>
    <mergeCell ref="A16:C16"/>
  </mergeCells>
  <conditionalFormatting sqref="G9:G10">
    <cfRule type="expression" dxfId="5" priority="1">
      <formula>#REF!&gt;#REF!</formula>
    </cfRule>
  </conditionalFormatting>
  <conditionalFormatting sqref="O11">
    <cfRule type="expression" dxfId="4" priority="22">
      <formula>#REF!&gt;#REF!</formula>
    </cfRule>
  </conditionalFormatting>
  <dataValidations count="1">
    <dataValidation type="whole" allowBlank="1" showInputMessage="1" showErrorMessage="1" error="Use somente números" sqref="D14:D21 F14:F21" xr:uid="{00000000-0002-0000-0700-000000000000}">
      <formula1>0</formula1>
      <formula2>59</formula2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35"/>
  <sheetViews>
    <sheetView workbookViewId="0">
      <selection activeCell="H14" sqref="H14"/>
    </sheetView>
  </sheetViews>
  <sheetFormatPr defaultRowHeight="15" x14ac:dyDescent="0.25"/>
  <cols>
    <col min="1" max="1" width="46.42578125" customWidth="1"/>
    <col min="2" max="2" width="15.85546875" customWidth="1"/>
    <col min="3" max="3" width="5" customWidth="1"/>
    <col min="4" max="4" width="17.42578125" customWidth="1"/>
    <col min="5" max="5" width="4.85546875" customWidth="1"/>
    <col min="6" max="6" width="3" customWidth="1"/>
    <col min="7" max="8" width="4.85546875" customWidth="1"/>
    <col min="9" max="9" width="1.28515625" customWidth="1"/>
    <col min="10" max="10" width="15.28515625" customWidth="1"/>
    <col min="11" max="11" width="4.85546875" customWidth="1"/>
    <col min="12" max="12" width="19.140625" customWidth="1"/>
  </cols>
  <sheetData>
    <row r="1" spans="1:29" ht="15" customHeight="1" x14ac:dyDescent="0.25">
      <c r="A1" s="115" t="s">
        <v>44</v>
      </c>
      <c r="B1" s="115"/>
      <c r="C1" s="244" t="s">
        <v>125</v>
      </c>
      <c r="D1" s="244"/>
      <c r="E1" s="244"/>
      <c r="F1" s="244"/>
      <c r="G1" s="244"/>
      <c r="H1" s="244"/>
      <c r="I1" s="244"/>
      <c r="J1" s="244"/>
      <c r="K1" s="244"/>
      <c r="L1" s="98"/>
      <c r="M1" s="98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</row>
    <row r="2" spans="1:29" ht="15" customHeight="1" x14ac:dyDescent="0.25">
      <c r="A2" s="116" t="str">
        <f>'Informações e Resumo'!$F$9</f>
        <v>37 h 0 min</v>
      </c>
      <c r="B2" s="116"/>
      <c r="C2" s="244"/>
      <c r="D2" s="244"/>
      <c r="E2" s="244"/>
      <c r="F2" s="244"/>
      <c r="G2" s="244"/>
      <c r="H2" s="244"/>
      <c r="I2" s="244"/>
      <c r="J2" s="244"/>
      <c r="K2" s="244"/>
      <c r="L2" s="98"/>
      <c r="M2" s="98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</row>
    <row r="3" spans="1:29" ht="15" customHeight="1" x14ac:dyDescent="0.25">
      <c r="A3" s="116"/>
      <c r="B3" s="116"/>
      <c r="C3" s="116"/>
      <c r="D3" s="116"/>
      <c r="E3" s="149"/>
      <c r="F3" s="149"/>
      <c r="G3" s="149"/>
      <c r="H3" s="149"/>
      <c r="I3" s="149"/>
      <c r="J3" s="149"/>
      <c r="K3" s="149"/>
      <c r="L3" s="98"/>
      <c r="M3" s="98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</row>
    <row r="4" spans="1:29" ht="15" customHeight="1" x14ac:dyDescent="0.25">
      <c r="A4" s="36" t="s">
        <v>74</v>
      </c>
      <c r="B4" s="36"/>
      <c r="C4" s="36"/>
      <c r="D4" s="36"/>
      <c r="E4" s="149"/>
      <c r="F4" s="149"/>
      <c r="G4" s="149"/>
      <c r="H4" s="149"/>
      <c r="I4" s="149"/>
      <c r="J4" s="149"/>
      <c r="K4" s="149"/>
      <c r="L4" s="98"/>
      <c r="M4" s="98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</row>
    <row r="5" spans="1:29" ht="15" customHeight="1" x14ac:dyDescent="0.25">
      <c r="A5" s="111" t="s">
        <v>139</v>
      </c>
      <c r="B5" s="111"/>
      <c r="C5" s="111"/>
      <c r="D5" s="111"/>
      <c r="E5" s="149"/>
      <c r="F5" s="149"/>
      <c r="G5" s="149"/>
      <c r="H5" s="149"/>
      <c r="I5" s="149"/>
      <c r="J5" s="149"/>
      <c r="K5" s="149"/>
      <c r="L5" s="98"/>
      <c r="M5" s="98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</row>
    <row r="6" spans="1:29" ht="15" customHeight="1" x14ac:dyDescent="0.25">
      <c r="A6" s="111" t="s">
        <v>201</v>
      </c>
      <c r="B6" s="111"/>
      <c r="C6" s="111"/>
      <c r="D6" s="111"/>
      <c r="E6" s="149"/>
      <c r="F6" s="149"/>
      <c r="G6" s="149"/>
      <c r="H6" s="149"/>
      <c r="I6" s="149"/>
      <c r="J6" s="149"/>
      <c r="K6" s="149"/>
      <c r="L6" s="98"/>
      <c r="M6" s="98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</row>
    <row r="7" spans="1:29" ht="15" customHeight="1" x14ac:dyDescent="0.25">
      <c r="A7" s="112" t="s">
        <v>200</v>
      </c>
      <c r="B7" s="35"/>
      <c r="C7" s="35"/>
      <c r="D7" s="35"/>
      <c r="E7" s="149"/>
      <c r="F7" s="149"/>
      <c r="G7" s="149"/>
      <c r="H7" s="149"/>
      <c r="I7" s="149"/>
      <c r="J7" s="149"/>
      <c r="K7" s="149"/>
      <c r="L7" s="98"/>
      <c r="M7" s="98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</row>
    <row r="8" spans="1:29" ht="15" customHeight="1" x14ac:dyDescent="0.25">
      <c r="A8" s="34" t="s">
        <v>106</v>
      </c>
      <c r="B8" s="34"/>
      <c r="C8" s="34"/>
      <c r="D8" s="34"/>
      <c r="E8" s="149"/>
      <c r="F8" s="149"/>
      <c r="G8" s="149"/>
      <c r="H8" s="149"/>
      <c r="I8" s="149"/>
      <c r="J8" s="149"/>
      <c r="K8" s="149"/>
      <c r="L8" s="98"/>
      <c r="M8" s="98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</row>
    <row r="9" spans="1:29" ht="15" customHeight="1" x14ac:dyDescent="0.25">
      <c r="A9" s="34"/>
      <c r="B9" s="34"/>
      <c r="C9" s="34"/>
      <c r="D9" s="34"/>
      <c r="E9" s="245" t="s">
        <v>76</v>
      </c>
      <c r="F9" s="245"/>
      <c r="G9" s="245"/>
      <c r="H9" s="245"/>
      <c r="I9" s="77">
        <f>SUM(I13:I30)</f>
        <v>0</v>
      </c>
      <c r="J9" s="245" t="str">
        <f>INT(I9/60) &amp; " h " &amp; I9-(INT(I9/60)*60) &amp; " min"</f>
        <v>0 h 0 min</v>
      </c>
      <c r="K9" s="251" t="str">
        <f>IF(I9&gt;N9,"Tempo total superior ao máximo semanal ("&amp;N9/60&amp;"h)","")</f>
        <v/>
      </c>
      <c r="L9" s="251"/>
      <c r="M9" s="251"/>
      <c r="N9" s="76">
        <f>VLOOKUP('Informações e Resumo'!$B$9,Auxiliar!$E$35:$F$37,2,FALSE)</f>
        <v>2400</v>
      </c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</row>
    <row r="10" spans="1:29" ht="15" customHeight="1" x14ac:dyDescent="0.3">
      <c r="A10" s="123"/>
      <c r="B10" s="123"/>
      <c r="C10" s="123"/>
      <c r="D10" s="123"/>
      <c r="E10" s="246"/>
      <c r="F10" s="246"/>
      <c r="G10" s="246"/>
      <c r="H10" s="246"/>
      <c r="I10" s="82"/>
      <c r="J10" s="245"/>
      <c r="K10" s="251"/>
      <c r="L10" s="251"/>
      <c r="M10" s="251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</row>
    <row r="11" spans="1:29" x14ac:dyDescent="0.25">
      <c r="A11" s="258" t="s">
        <v>3</v>
      </c>
      <c r="B11" s="267" t="s">
        <v>199</v>
      </c>
      <c r="C11" s="298"/>
      <c r="D11" s="299"/>
      <c r="E11" s="271" t="s">
        <v>85</v>
      </c>
      <c r="F11" s="272"/>
      <c r="G11" s="272"/>
      <c r="H11" s="272"/>
      <c r="I11" s="273"/>
      <c r="J11" s="297">
        <f>SUM(J13:J15)</f>
        <v>0</v>
      </c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</row>
    <row r="12" spans="1:29" x14ac:dyDescent="0.25">
      <c r="A12" s="260"/>
      <c r="B12" s="300"/>
      <c r="C12" s="301"/>
      <c r="D12" s="302"/>
      <c r="E12" s="274"/>
      <c r="F12" s="275"/>
      <c r="G12" s="275"/>
      <c r="H12" s="275"/>
      <c r="I12" s="276"/>
      <c r="J12" s="297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</row>
    <row r="13" spans="1:29" x14ac:dyDescent="0.25">
      <c r="A13" s="124"/>
      <c r="B13" s="208"/>
      <c r="C13" s="211" t="str">
        <f>IF(A13="","","a")</f>
        <v/>
      </c>
      <c r="D13" s="208"/>
      <c r="E13" s="100"/>
      <c r="F13" s="121" t="str">
        <f>IF($A13="",""," h")</f>
        <v/>
      </c>
      <c r="G13" s="102"/>
      <c r="H13" s="121" t="str">
        <f>IF($A13="",""," min")</f>
        <v/>
      </c>
      <c r="I13" s="122">
        <f>(E13*60+G13)</f>
        <v>0</v>
      </c>
      <c r="J13" s="150" t="str">
        <f>IF(A13="","",VLOOKUP($A13,Auxiliar!$H$14:$I$26,2,FALSE))</f>
        <v/>
      </c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</row>
    <row r="14" spans="1:29" x14ac:dyDescent="0.25">
      <c r="A14" s="125"/>
      <c r="B14" s="209"/>
      <c r="C14" s="212" t="str">
        <f t="shared" ref="C14:C15" si="0">IF(A14="","","a")</f>
        <v/>
      </c>
      <c r="D14" s="209"/>
      <c r="E14" s="68"/>
      <c r="F14" s="27" t="str">
        <f>IF($A14="",""," h")</f>
        <v/>
      </c>
      <c r="G14" s="72"/>
      <c r="H14" s="27" t="str">
        <f t="shared" ref="H14:H15" si="1">IF($A14="",""," min")</f>
        <v/>
      </c>
      <c r="I14" s="46">
        <f t="shared" ref="I14:I15" si="2">(E14*60+G14)</f>
        <v>0</v>
      </c>
      <c r="J14" s="150" t="str">
        <f>IF(A14="","",VLOOKUP($A14,Auxiliar!$H$14:$I$26,2,FALSE))</f>
        <v/>
      </c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</row>
    <row r="15" spans="1:29" x14ac:dyDescent="0.25">
      <c r="A15" s="126"/>
      <c r="B15" s="210"/>
      <c r="C15" s="213" t="str">
        <f t="shared" si="0"/>
        <v/>
      </c>
      <c r="D15" s="210"/>
      <c r="E15" s="106"/>
      <c r="F15" s="92" t="str">
        <f>IF($A15="",""," h")</f>
        <v/>
      </c>
      <c r="G15" s="91"/>
      <c r="H15" s="92" t="str">
        <f t="shared" si="1"/>
        <v/>
      </c>
      <c r="I15" s="117">
        <f t="shared" si="2"/>
        <v>0</v>
      </c>
      <c r="J15" s="150" t="str">
        <f>IF(A15="","",VLOOKUP($A15,Auxiliar!$H$14:$I$26,2,FALSE))</f>
        <v/>
      </c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</row>
    <row r="16" spans="1:29" x14ac:dyDescent="0.2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</row>
    <row r="17" spans="1:29" x14ac:dyDescent="0.2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</row>
    <row r="18" spans="1:29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</row>
    <row r="19" spans="1:29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</row>
    <row r="20" spans="1:29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</row>
    <row r="21" spans="1:29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</row>
    <row r="22" spans="1:29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</row>
    <row r="23" spans="1:29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</row>
    <row r="24" spans="1:29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</row>
    <row r="25" spans="1:29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</row>
    <row r="26" spans="1:29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</row>
    <row r="27" spans="1:29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</row>
    <row r="28" spans="1:29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</row>
    <row r="29" spans="1:29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</row>
    <row r="30" spans="1:29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</row>
    <row r="31" spans="1:29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</row>
    <row r="32" spans="1:29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</row>
    <row r="33" spans="1:29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</row>
    <row r="34" spans="1:29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</row>
    <row r="35" spans="1:29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</row>
  </sheetData>
  <sheetProtection selectLockedCells="1"/>
  <mergeCells count="8">
    <mergeCell ref="C1:K2"/>
    <mergeCell ref="E9:H10"/>
    <mergeCell ref="J9:J10"/>
    <mergeCell ref="K9:M10"/>
    <mergeCell ref="A11:A12"/>
    <mergeCell ref="E11:I12"/>
    <mergeCell ref="J11:J12"/>
    <mergeCell ref="B11:D12"/>
  </mergeCells>
  <conditionalFormatting sqref="J9:K9">
    <cfRule type="expression" dxfId="3" priority="1">
      <formula>$I9&gt;$N9</formula>
    </cfRule>
  </conditionalFormatting>
  <conditionalFormatting sqref="K9">
    <cfRule type="expression" dxfId="2" priority="2">
      <formula>$W9&gt;($G9*2)</formula>
    </cfRule>
  </conditionalFormatting>
  <dataValidations count="2">
    <dataValidation allowBlank="1" showInputMessage="1" showErrorMessage="1" error="Use somente números" sqref="E13:E15 G13:G15" xr:uid="{00000000-0002-0000-0800-000000000000}"/>
    <dataValidation type="list" allowBlank="1" showInputMessage="1" showErrorMessage="1" sqref="A13:A15" xr:uid="{00000000-0002-0000-0800-000001000000}">
      <formula1>Afastamentos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Plan71"/>
  <dimension ref="A1:I37"/>
  <sheetViews>
    <sheetView topLeftCell="A10" workbookViewId="0">
      <selection activeCell="F33" sqref="F33"/>
    </sheetView>
  </sheetViews>
  <sheetFormatPr defaultColWidth="9.140625" defaultRowHeight="15" x14ac:dyDescent="0.25"/>
  <cols>
    <col min="1" max="1" width="30.85546875" style="4" customWidth="1"/>
    <col min="2" max="2" width="11.28515625" style="4" bestFit="1" customWidth="1"/>
    <col min="3" max="3" width="3.7109375" style="4" bestFit="1" customWidth="1"/>
    <col min="4" max="4" width="9.140625" style="4"/>
    <col min="5" max="5" width="26.7109375" style="4" bestFit="1" customWidth="1"/>
    <col min="6" max="6" width="11.28515625" style="2" bestFit="1" customWidth="1"/>
    <col min="7" max="7" width="9.140625" style="4"/>
    <col min="8" max="8" width="42.7109375" style="4" bestFit="1" customWidth="1"/>
    <col min="9" max="9" width="11.28515625" style="2" bestFit="1" customWidth="1"/>
    <col min="10" max="10" width="11.28515625" style="4" bestFit="1" customWidth="1"/>
    <col min="11" max="16384" width="9.140625" style="4"/>
  </cols>
  <sheetData>
    <row r="1" spans="1:9" x14ac:dyDescent="0.25">
      <c r="A1" s="3" t="s">
        <v>11</v>
      </c>
      <c r="B1" s="3" t="s">
        <v>0</v>
      </c>
      <c r="C1" s="5" t="s">
        <v>50</v>
      </c>
      <c r="E1" s="3" t="s">
        <v>12</v>
      </c>
      <c r="F1" s="5" t="s">
        <v>0</v>
      </c>
      <c r="H1" s="13" t="s">
        <v>26</v>
      </c>
      <c r="I1" s="10">
        <v>45</v>
      </c>
    </row>
    <row r="2" spans="1:9" x14ac:dyDescent="0.25">
      <c r="A2" s="4" t="s">
        <v>165</v>
      </c>
      <c r="B2" s="2">
        <v>40</v>
      </c>
      <c r="C2" s="2"/>
      <c r="E2" s="4" t="s">
        <v>193</v>
      </c>
      <c r="H2" s="13" t="s">
        <v>27</v>
      </c>
      <c r="I2" s="10">
        <v>9</v>
      </c>
    </row>
    <row r="3" spans="1:9" x14ac:dyDescent="0.25">
      <c r="A3" s="4" t="s">
        <v>164</v>
      </c>
      <c r="B3" s="2">
        <v>40</v>
      </c>
      <c r="C3" s="2">
        <v>1</v>
      </c>
      <c r="E3" s="4" t="s">
        <v>58</v>
      </c>
      <c r="F3" s="2">
        <v>2</v>
      </c>
      <c r="H3" s="3" t="s">
        <v>47</v>
      </c>
      <c r="I3" s="2">
        <v>1</v>
      </c>
    </row>
    <row r="4" spans="1:9" x14ac:dyDescent="0.25">
      <c r="A4" s="4" t="s">
        <v>45</v>
      </c>
      <c r="B4" s="2">
        <v>20</v>
      </c>
      <c r="C4" s="2"/>
      <c r="E4" s="4" t="s">
        <v>16</v>
      </c>
      <c r="F4" s="2">
        <v>1</v>
      </c>
      <c r="H4" s="3" t="s">
        <v>20</v>
      </c>
      <c r="I4" s="5" t="s">
        <v>43</v>
      </c>
    </row>
    <row r="5" spans="1:9" x14ac:dyDescent="0.25">
      <c r="A5" s="4" t="s">
        <v>46</v>
      </c>
      <c r="B5" s="2">
        <v>8</v>
      </c>
      <c r="C5" s="2"/>
      <c r="E5" s="4" t="s">
        <v>31</v>
      </c>
      <c r="F5" s="2">
        <v>1</v>
      </c>
      <c r="H5" s="4" t="s">
        <v>33</v>
      </c>
      <c r="I5" s="2">
        <v>1</v>
      </c>
    </row>
    <row r="6" spans="1:9" x14ac:dyDescent="0.25">
      <c r="A6" s="4" t="s">
        <v>4</v>
      </c>
      <c r="B6" s="2">
        <v>30</v>
      </c>
      <c r="C6" s="2">
        <v>1</v>
      </c>
      <c r="E6" s="4" t="s">
        <v>28</v>
      </c>
      <c r="F6" s="2">
        <v>1</v>
      </c>
      <c r="H6" s="3" t="s">
        <v>32</v>
      </c>
      <c r="I6" s="5" t="s">
        <v>0</v>
      </c>
    </row>
    <row r="7" spans="1:9" x14ac:dyDescent="0.25">
      <c r="A7" s="4" t="s">
        <v>5</v>
      </c>
      <c r="B7" s="2">
        <v>4</v>
      </c>
      <c r="C7" s="2"/>
      <c r="E7" s="4" t="s">
        <v>157</v>
      </c>
      <c r="F7" s="2">
        <v>1</v>
      </c>
      <c r="H7" s="4" t="s">
        <v>21</v>
      </c>
      <c r="I7" s="2">
        <v>1</v>
      </c>
    </row>
    <row r="8" spans="1:9" x14ac:dyDescent="0.25">
      <c r="A8" s="4" t="s">
        <v>49</v>
      </c>
      <c r="B8" s="2">
        <v>4</v>
      </c>
      <c r="C8" s="2"/>
      <c r="E8" s="4" t="s">
        <v>13</v>
      </c>
      <c r="F8" s="2">
        <v>1</v>
      </c>
      <c r="H8" s="4" t="s">
        <v>23</v>
      </c>
      <c r="I8" s="12">
        <v>1</v>
      </c>
    </row>
    <row r="9" spans="1:9" x14ac:dyDescent="0.25">
      <c r="A9" s="4" t="s">
        <v>48</v>
      </c>
      <c r="B9" s="2">
        <v>4</v>
      </c>
      <c r="C9" s="2"/>
      <c r="E9" s="4" t="s">
        <v>15</v>
      </c>
      <c r="F9" s="2">
        <v>1</v>
      </c>
      <c r="H9" s="4" t="s">
        <v>22</v>
      </c>
      <c r="I9" s="12">
        <v>0.5</v>
      </c>
    </row>
    <row r="10" spans="1:9" x14ac:dyDescent="0.25">
      <c r="A10" s="4" t="s">
        <v>7</v>
      </c>
      <c r="B10" s="2">
        <v>4</v>
      </c>
      <c r="C10" s="2"/>
      <c r="E10" s="4" t="s">
        <v>14</v>
      </c>
      <c r="F10" s="2">
        <v>1</v>
      </c>
    </row>
    <row r="11" spans="1:9" x14ac:dyDescent="0.25">
      <c r="A11" s="4" t="s">
        <v>6</v>
      </c>
      <c r="B11" s="2">
        <v>4</v>
      </c>
      <c r="C11" s="2"/>
      <c r="E11" s="4" t="s">
        <v>42</v>
      </c>
      <c r="F11" s="2">
        <v>1</v>
      </c>
    </row>
    <row r="12" spans="1:9" x14ac:dyDescent="0.25">
      <c r="A12" s="4" t="s">
        <v>9</v>
      </c>
      <c r="B12" s="2">
        <v>40</v>
      </c>
      <c r="C12" s="2">
        <v>1</v>
      </c>
      <c r="E12" s="4" t="s">
        <v>41</v>
      </c>
      <c r="F12" s="2">
        <v>1</v>
      </c>
    </row>
    <row r="13" spans="1:9" x14ac:dyDescent="0.25">
      <c r="A13" s="4" t="s">
        <v>8</v>
      </c>
      <c r="B13" s="2">
        <v>40</v>
      </c>
      <c r="C13" s="2">
        <v>1</v>
      </c>
      <c r="D13" s="14"/>
      <c r="E13" s="4" t="s">
        <v>81</v>
      </c>
      <c r="F13" s="2">
        <v>1</v>
      </c>
      <c r="H13" s="4" t="s">
        <v>3</v>
      </c>
    </row>
    <row r="14" spans="1:9" x14ac:dyDescent="0.25">
      <c r="A14" s="4" t="s">
        <v>169</v>
      </c>
      <c r="B14" s="2">
        <v>8</v>
      </c>
      <c r="C14" s="2"/>
      <c r="E14" s="4" t="s">
        <v>51</v>
      </c>
      <c r="F14" s="2">
        <v>1</v>
      </c>
      <c r="H14" s="4" t="s">
        <v>126</v>
      </c>
      <c r="I14" s="2">
        <v>1</v>
      </c>
    </row>
    <row r="15" spans="1:9" x14ac:dyDescent="0.25">
      <c r="A15" s="4" t="s">
        <v>10</v>
      </c>
      <c r="B15" s="2">
        <v>40</v>
      </c>
      <c r="C15" s="2">
        <v>1</v>
      </c>
      <c r="E15" s="4" t="s">
        <v>177</v>
      </c>
      <c r="F15" s="2">
        <v>1</v>
      </c>
      <c r="H15" s="4" t="s">
        <v>137</v>
      </c>
      <c r="I15" s="2">
        <v>1</v>
      </c>
    </row>
    <row r="16" spans="1:9" x14ac:dyDescent="0.25">
      <c r="A16" s="4" t="s">
        <v>175</v>
      </c>
      <c r="B16" s="4">
        <v>20</v>
      </c>
      <c r="E16" s="4" t="s">
        <v>178</v>
      </c>
      <c r="F16" s="2">
        <v>1</v>
      </c>
      <c r="H16" s="4" t="s">
        <v>127</v>
      </c>
      <c r="I16" s="2">
        <v>0.5</v>
      </c>
    </row>
    <row r="17" spans="1:9" x14ac:dyDescent="0.25">
      <c r="E17" s="4" t="s">
        <v>170</v>
      </c>
      <c r="F17" s="2">
        <v>1</v>
      </c>
      <c r="H17" s="4" t="s">
        <v>130</v>
      </c>
      <c r="I17" s="2">
        <v>1</v>
      </c>
    </row>
    <row r="18" spans="1:9" x14ac:dyDescent="0.25">
      <c r="A18" s="172" t="s">
        <v>59</v>
      </c>
      <c r="B18" s="172"/>
      <c r="E18" s="4" t="s">
        <v>29</v>
      </c>
      <c r="F18" s="2">
        <v>1</v>
      </c>
      <c r="H18" s="4" t="s">
        <v>131</v>
      </c>
      <c r="I18" s="2">
        <v>1</v>
      </c>
    </row>
    <row r="19" spans="1:9" x14ac:dyDescent="0.25">
      <c r="E19" s="4" t="s">
        <v>168</v>
      </c>
      <c r="F19" s="2">
        <v>1</v>
      </c>
      <c r="H19" s="4" t="s">
        <v>138</v>
      </c>
      <c r="I19" s="2">
        <v>1</v>
      </c>
    </row>
    <row r="20" spans="1:9" x14ac:dyDescent="0.25">
      <c r="A20" s="3" t="s">
        <v>60</v>
      </c>
      <c r="B20" s="3"/>
      <c r="E20" s="4" t="s">
        <v>175</v>
      </c>
      <c r="F20" s="2">
        <v>1</v>
      </c>
      <c r="H20" s="4" t="s">
        <v>167</v>
      </c>
      <c r="I20" s="2">
        <v>1</v>
      </c>
    </row>
    <row r="21" spans="1:9" x14ac:dyDescent="0.25">
      <c r="B21" s="2">
        <v>1</v>
      </c>
      <c r="H21" s="4" t="s">
        <v>166</v>
      </c>
      <c r="I21" s="2">
        <v>1</v>
      </c>
    </row>
    <row r="22" spans="1:9" x14ac:dyDescent="0.25">
      <c r="B22" s="2">
        <v>2</v>
      </c>
      <c r="H22" s="4" t="s">
        <v>135</v>
      </c>
      <c r="I22" s="2">
        <v>1</v>
      </c>
    </row>
    <row r="23" spans="1:9" x14ac:dyDescent="0.25">
      <c r="B23" s="2"/>
      <c r="H23" s="4" t="s">
        <v>133</v>
      </c>
      <c r="I23" s="2">
        <v>1</v>
      </c>
    </row>
    <row r="24" spans="1:9" x14ac:dyDescent="0.25">
      <c r="A24" s="155" t="s">
        <v>147</v>
      </c>
      <c r="B24" s="2"/>
      <c r="H24" s="4" t="s">
        <v>128</v>
      </c>
      <c r="I24" s="2">
        <v>1</v>
      </c>
    </row>
    <row r="25" spans="1:9" x14ac:dyDescent="0.25">
      <c r="A25" s="4" t="s">
        <v>148</v>
      </c>
      <c r="B25" s="2"/>
      <c r="E25" s="3" t="s">
        <v>3</v>
      </c>
      <c r="F25" s="3"/>
      <c r="H25" s="4" t="s">
        <v>136</v>
      </c>
      <c r="I25" s="2">
        <v>1</v>
      </c>
    </row>
    <row r="26" spans="1:9" x14ac:dyDescent="0.25">
      <c r="A26" s="4" t="s">
        <v>149</v>
      </c>
      <c r="B26" s="2"/>
      <c r="E26" s="4" t="s">
        <v>61</v>
      </c>
      <c r="F26" s="2">
        <v>60</v>
      </c>
      <c r="H26" s="4" t="s">
        <v>132</v>
      </c>
      <c r="I26" s="2">
        <v>1</v>
      </c>
    </row>
    <row r="27" spans="1:9" x14ac:dyDescent="0.25">
      <c r="E27" s="4" t="s">
        <v>179</v>
      </c>
      <c r="F27" s="2">
        <v>60</v>
      </c>
      <c r="H27" s="4" t="s">
        <v>134</v>
      </c>
      <c r="I27" s="2">
        <v>1</v>
      </c>
    </row>
    <row r="28" spans="1:9" x14ac:dyDescent="0.25">
      <c r="E28" s="4" t="s">
        <v>180</v>
      </c>
      <c r="F28" s="2">
        <v>60</v>
      </c>
      <c r="H28" s="4" t="s">
        <v>202</v>
      </c>
      <c r="I28" s="2">
        <v>1</v>
      </c>
    </row>
    <row r="29" spans="1:9" x14ac:dyDescent="0.25">
      <c r="E29" s="4" t="s">
        <v>62</v>
      </c>
      <c r="F29" s="2">
        <v>60</v>
      </c>
      <c r="H29" s="4" t="s">
        <v>129</v>
      </c>
      <c r="I29" s="2">
        <v>1</v>
      </c>
    </row>
    <row r="30" spans="1:9" x14ac:dyDescent="0.25">
      <c r="E30" s="4" t="s">
        <v>99</v>
      </c>
      <c r="F30" s="2">
        <v>60</v>
      </c>
      <c r="H30" s="4" t="s">
        <v>171</v>
      </c>
      <c r="I30" s="2">
        <v>0.5</v>
      </c>
    </row>
    <row r="31" spans="1:9" x14ac:dyDescent="0.25">
      <c r="E31" s="4" t="s">
        <v>25</v>
      </c>
      <c r="F31" s="2">
        <v>60</v>
      </c>
    </row>
    <row r="32" spans="1:9" x14ac:dyDescent="0.25">
      <c r="E32" s="4" t="s">
        <v>181</v>
      </c>
      <c r="F32" s="2">
        <v>60</v>
      </c>
    </row>
    <row r="34" spans="5:6" x14ac:dyDescent="0.25">
      <c r="E34" s="3" t="s">
        <v>182</v>
      </c>
      <c r="F34" s="3"/>
    </row>
    <row r="35" spans="5:6" x14ac:dyDescent="0.25">
      <c r="E35" s="4" t="s">
        <v>52</v>
      </c>
      <c r="F35" s="2">
        <v>2400</v>
      </c>
    </row>
    <row r="36" spans="5:6" x14ac:dyDescent="0.25">
      <c r="E36" s="4" t="s">
        <v>53</v>
      </c>
      <c r="F36" s="2">
        <v>2400</v>
      </c>
    </row>
    <row r="37" spans="5:6" x14ac:dyDescent="0.25">
      <c r="E37" s="4" t="s">
        <v>54</v>
      </c>
      <c r="F37" s="2">
        <v>1200</v>
      </c>
    </row>
  </sheetData>
  <sheetProtection sheet="1" objects="1" scenarios="1" selectLockedCells="1"/>
  <sortState xmlns:xlrd2="http://schemas.microsoft.com/office/spreadsheetml/2017/richdata2" ref="H14:I30">
    <sortCondition ref="H14:H30"/>
  </sortState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32"/>
  <sheetViews>
    <sheetView workbookViewId="0">
      <selection activeCell="A11" sqref="A11"/>
    </sheetView>
  </sheetViews>
  <sheetFormatPr defaultRowHeight="15" x14ac:dyDescent="0.25"/>
  <cols>
    <col min="1" max="1" width="36.140625" bestFit="1" customWidth="1"/>
  </cols>
  <sheetData>
    <row r="1" spans="1:25" ht="15" customHeight="1" x14ac:dyDescent="0.25">
      <c r="A1" s="115" t="s">
        <v>44</v>
      </c>
      <c r="B1" s="309" t="s">
        <v>143</v>
      </c>
      <c r="C1" s="309"/>
      <c r="D1" s="309"/>
      <c r="E1" s="309"/>
      <c r="F1" s="309"/>
      <c r="G1" s="309"/>
      <c r="H1" s="309"/>
      <c r="I1" s="98"/>
      <c r="J1" s="98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1:25" ht="15" customHeight="1" x14ac:dyDescent="0.25">
      <c r="A2" s="116" t="str">
        <f>'Informações e Resumo'!$F$9</f>
        <v>37 h 0 min</v>
      </c>
      <c r="B2" s="309"/>
      <c r="C2" s="309"/>
      <c r="D2" s="309"/>
      <c r="E2" s="309"/>
      <c r="F2" s="309"/>
      <c r="G2" s="309"/>
      <c r="H2" s="309"/>
      <c r="I2" s="98"/>
      <c r="J2" s="98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</row>
    <row r="3" spans="1:25" ht="15" customHeight="1" x14ac:dyDescent="0.25">
      <c r="A3" s="116"/>
      <c r="B3" s="309"/>
      <c r="C3" s="309"/>
      <c r="D3" s="309"/>
      <c r="E3" s="309"/>
      <c r="F3" s="309"/>
      <c r="G3" s="309"/>
      <c r="H3" s="309"/>
      <c r="I3" s="98"/>
      <c r="J3" s="98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</row>
    <row r="4" spans="1:25" ht="15" customHeight="1" x14ac:dyDescent="0.25">
      <c r="A4" s="36" t="s">
        <v>74</v>
      </c>
      <c r="B4" s="149"/>
      <c r="C4" s="149"/>
      <c r="D4" s="149"/>
      <c r="E4" s="149"/>
      <c r="F4" s="149"/>
      <c r="G4" s="149"/>
      <c r="H4" s="149"/>
      <c r="I4" s="98"/>
      <c r="J4" s="98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</row>
    <row r="5" spans="1:25" ht="15" customHeight="1" x14ac:dyDescent="0.25">
      <c r="A5" s="34" t="s">
        <v>144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</row>
    <row r="6" spans="1:25" ht="15" customHeight="1" x14ac:dyDescent="0.25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</row>
    <row r="7" spans="1:25" ht="15" customHeight="1" x14ac:dyDescent="0.25">
      <c r="A7" s="154" t="s">
        <v>77</v>
      </c>
      <c r="B7" s="154" t="s">
        <v>145</v>
      </c>
      <c r="C7" s="310" t="s">
        <v>146</v>
      </c>
      <c r="D7" s="310"/>
      <c r="E7" s="310"/>
      <c r="F7" s="310"/>
      <c r="G7" s="311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</row>
    <row r="8" spans="1:25" ht="15" customHeight="1" x14ac:dyDescent="0.25">
      <c r="A8" s="125" t="s">
        <v>162</v>
      </c>
      <c r="B8" s="125" t="s">
        <v>148</v>
      </c>
      <c r="C8" s="312" t="s">
        <v>163</v>
      </c>
      <c r="D8" s="313"/>
      <c r="E8" s="313"/>
      <c r="F8" s="313"/>
      <c r="G8" s="31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</row>
    <row r="9" spans="1:25" ht="15" customHeight="1" x14ac:dyDescent="0.25">
      <c r="A9" s="125"/>
      <c r="B9" s="125"/>
      <c r="C9" s="303"/>
      <c r="D9" s="304"/>
      <c r="E9" s="304"/>
      <c r="F9" s="304"/>
      <c r="G9" s="305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</row>
    <row r="10" spans="1:25" x14ac:dyDescent="0.25">
      <c r="A10" s="125"/>
      <c r="B10" s="125"/>
      <c r="C10" s="303"/>
      <c r="D10" s="304"/>
      <c r="E10" s="304"/>
      <c r="F10" s="304"/>
      <c r="G10" s="305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</row>
    <row r="11" spans="1:25" x14ac:dyDescent="0.25">
      <c r="A11" s="125"/>
      <c r="B11" s="125"/>
      <c r="C11" s="303"/>
      <c r="D11" s="304"/>
      <c r="E11" s="304"/>
      <c r="F11" s="304"/>
      <c r="G11" s="305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</row>
    <row r="12" spans="1:25" x14ac:dyDescent="0.25">
      <c r="A12" s="126"/>
      <c r="B12" s="126"/>
      <c r="C12" s="306"/>
      <c r="D12" s="307"/>
      <c r="E12" s="307"/>
      <c r="F12" s="307"/>
      <c r="G12" s="308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</row>
    <row r="13" spans="1:25" x14ac:dyDescent="0.25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</row>
    <row r="14" spans="1:25" x14ac:dyDescent="0.25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</row>
    <row r="15" spans="1:25" x14ac:dyDescent="0.25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</row>
    <row r="16" spans="1:25" x14ac:dyDescent="0.2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</row>
    <row r="17" spans="1:25" x14ac:dyDescent="0.2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</row>
    <row r="18" spans="1:25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</row>
    <row r="19" spans="1:25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</row>
    <row r="20" spans="1:25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</row>
    <row r="21" spans="1:25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</row>
    <row r="22" spans="1:25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</row>
    <row r="23" spans="1:25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</row>
    <row r="24" spans="1:25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</row>
    <row r="25" spans="1:25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</row>
    <row r="26" spans="1:25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</row>
    <row r="27" spans="1:25" x14ac:dyDescent="0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</row>
    <row r="28" spans="1:25" x14ac:dyDescent="0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</row>
    <row r="29" spans="1:25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</row>
    <row r="30" spans="1:25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</row>
    <row r="31" spans="1:25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</row>
    <row r="32" spans="1:25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</row>
  </sheetData>
  <sheetProtection algorithmName="SHA-512" hashValue="JmpG/JsgofmVZHEbE94B7k4vDsAe3Pr3TihRE4YAk2PFRIngCv2wHDqqjXxaGEoG8berIdjIqV0vxJfB4rk6QA==" saltValue="H5/s/TLnYfpV3AA/mbqqZQ==" spinCount="100000" sheet="1" objects="1" scenarios="1" selectLockedCells="1"/>
  <mergeCells count="7">
    <mergeCell ref="C10:G10"/>
    <mergeCell ref="C11:G11"/>
    <mergeCell ref="C12:G12"/>
    <mergeCell ref="B1:H3"/>
    <mergeCell ref="C9:G9"/>
    <mergeCell ref="C7:G7"/>
    <mergeCell ref="C8:G8"/>
  </mergeCells>
  <pageMargins left="0.511811024" right="0.511811024" top="0.78740157499999996" bottom="0.78740157499999996" header="0.31496062000000002" footer="0.31496062000000002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A00-000000000000}">
          <x14:formula1>
            <xm:f>Auxiliar!$A$25:$A$26</xm:f>
          </x14:formula1>
          <xm:sqref>B8:B12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23"/>
  <sheetViews>
    <sheetView workbookViewId="0">
      <selection activeCell="A5" sqref="A5:G10"/>
    </sheetView>
  </sheetViews>
  <sheetFormatPr defaultRowHeight="15" x14ac:dyDescent="0.25"/>
  <cols>
    <col min="1" max="1" width="36.140625" bestFit="1" customWidth="1"/>
  </cols>
  <sheetData>
    <row r="1" spans="1:13" x14ac:dyDescent="0.25">
      <c r="A1" s="115" t="s">
        <v>44</v>
      </c>
      <c r="B1" s="34"/>
      <c r="C1" s="244" t="s">
        <v>203</v>
      </c>
      <c r="D1" s="244"/>
      <c r="E1" s="244"/>
      <c r="F1" s="244"/>
      <c r="G1" s="244"/>
      <c r="H1" s="34"/>
      <c r="I1" s="34"/>
      <c r="J1" s="34"/>
      <c r="K1" s="34"/>
      <c r="L1" s="34"/>
      <c r="M1" s="34"/>
    </row>
    <row r="2" spans="1:13" ht="15" customHeight="1" x14ac:dyDescent="0.25">
      <c r="A2" s="116" t="str">
        <f>'Informações e Resumo'!$F$9</f>
        <v>37 h 0 min</v>
      </c>
      <c r="B2" s="34"/>
      <c r="C2" s="244"/>
      <c r="D2" s="244"/>
      <c r="E2" s="244"/>
      <c r="F2" s="244"/>
      <c r="G2" s="244"/>
      <c r="H2" s="34"/>
      <c r="I2" s="34"/>
      <c r="J2" s="34"/>
      <c r="K2" s="34"/>
      <c r="L2" s="34"/>
      <c r="M2" s="34"/>
    </row>
    <row r="3" spans="1:13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spans="1:13" x14ac:dyDescent="0.25">
      <c r="A4" s="57" t="s">
        <v>204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</row>
    <row r="5" spans="1:13" x14ac:dyDescent="0.25">
      <c r="A5" s="315"/>
      <c r="B5" s="316"/>
      <c r="C5" s="316"/>
      <c r="D5" s="316"/>
      <c r="E5" s="316"/>
      <c r="F5" s="316"/>
      <c r="G5" s="317"/>
      <c r="H5" s="34"/>
      <c r="I5" s="34"/>
      <c r="J5" s="34"/>
      <c r="K5" s="34"/>
      <c r="L5" s="34"/>
      <c r="M5" s="34"/>
    </row>
    <row r="6" spans="1:13" x14ac:dyDescent="0.25">
      <c r="A6" s="318"/>
      <c r="B6" s="319"/>
      <c r="C6" s="319"/>
      <c r="D6" s="319"/>
      <c r="E6" s="319"/>
      <c r="F6" s="319"/>
      <c r="G6" s="320"/>
      <c r="H6" s="34"/>
      <c r="I6" s="34"/>
      <c r="J6" s="34"/>
      <c r="K6" s="34"/>
      <c r="L6" s="34"/>
      <c r="M6" s="34"/>
    </row>
    <row r="7" spans="1:13" x14ac:dyDescent="0.25">
      <c r="A7" s="318"/>
      <c r="B7" s="319"/>
      <c r="C7" s="319"/>
      <c r="D7" s="319"/>
      <c r="E7" s="319"/>
      <c r="F7" s="319"/>
      <c r="G7" s="320"/>
      <c r="H7" s="34"/>
      <c r="I7" s="34"/>
      <c r="J7" s="34"/>
      <c r="K7" s="34"/>
      <c r="L7" s="34"/>
      <c r="M7" s="34"/>
    </row>
    <row r="8" spans="1:13" x14ac:dyDescent="0.25">
      <c r="A8" s="318"/>
      <c r="B8" s="319"/>
      <c r="C8" s="319"/>
      <c r="D8" s="319"/>
      <c r="E8" s="319"/>
      <c r="F8" s="319"/>
      <c r="G8" s="320"/>
      <c r="H8" s="34"/>
      <c r="I8" s="34"/>
      <c r="J8" s="34"/>
      <c r="K8" s="34"/>
      <c r="L8" s="34"/>
      <c r="M8" s="34"/>
    </row>
    <row r="9" spans="1:13" x14ac:dyDescent="0.25">
      <c r="A9" s="318"/>
      <c r="B9" s="319"/>
      <c r="C9" s="319"/>
      <c r="D9" s="319"/>
      <c r="E9" s="319"/>
      <c r="F9" s="319"/>
      <c r="G9" s="320"/>
      <c r="H9" s="34"/>
      <c r="I9" s="34"/>
      <c r="J9" s="34"/>
      <c r="K9" s="34"/>
      <c r="L9" s="34"/>
      <c r="M9" s="34"/>
    </row>
    <row r="10" spans="1:13" x14ac:dyDescent="0.25">
      <c r="A10" s="321"/>
      <c r="B10" s="322"/>
      <c r="C10" s="322"/>
      <c r="D10" s="322"/>
      <c r="E10" s="322"/>
      <c r="F10" s="322"/>
      <c r="G10" s="323"/>
      <c r="H10" s="34"/>
      <c r="I10" s="34"/>
      <c r="J10" s="34"/>
      <c r="K10" s="34"/>
      <c r="L10" s="34"/>
      <c r="M10" s="34"/>
    </row>
    <row r="11" spans="1:13" x14ac:dyDescent="0.25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</row>
    <row r="12" spans="1:13" x14ac:dyDescent="0.25">
      <c r="A12" s="34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</row>
    <row r="13" spans="1:13" x14ac:dyDescent="0.25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</row>
    <row r="14" spans="1:13" x14ac:dyDescent="0.25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</row>
    <row r="15" spans="1:13" x14ac:dyDescent="0.25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</row>
    <row r="16" spans="1:13" x14ac:dyDescent="0.2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</row>
    <row r="17" spans="1:13" x14ac:dyDescent="0.2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</row>
    <row r="18" spans="1:13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</row>
    <row r="19" spans="1:13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</row>
    <row r="20" spans="1:13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</row>
    <row r="21" spans="1:13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</row>
    <row r="22" spans="1:13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</row>
    <row r="23" spans="1:13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</row>
  </sheetData>
  <sheetProtection sheet="1" objects="1" scenarios="1" selectLockedCells="1"/>
  <mergeCells count="2">
    <mergeCell ref="C1:G2"/>
    <mergeCell ref="A5:G10"/>
  </mergeCells>
  <pageMargins left="0.511811024" right="0.511811024" top="0.78740157499999996" bottom="0.78740157499999996" header="0.31496062000000002" footer="0.31496062000000002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E559"/>
  <sheetViews>
    <sheetView zoomScale="130" zoomScaleNormal="130" workbookViewId="0">
      <selection activeCell="H8" sqref="H8:J8"/>
    </sheetView>
  </sheetViews>
  <sheetFormatPr defaultColWidth="9.140625" defaultRowHeight="15" x14ac:dyDescent="0.25"/>
  <cols>
    <col min="1" max="1" width="9.140625" customWidth="1"/>
    <col min="6" max="6" width="17.42578125" customWidth="1"/>
    <col min="7" max="7" width="7.42578125" customWidth="1"/>
    <col min="8" max="8" width="7" customWidth="1"/>
    <col min="9" max="9" width="7.5703125" customWidth="1"/>
    <col min="11" max="11" width="9.42578125" customWidth="1"/>
    <col min="14" max="14" width="8.140625" customWidth="1"/>
    <col min="15" max="15" width="8.42578125" customWidth="1"/>
  </cols>
  <sheetData>
    <row r="1" spans="1:31" ht="18.75" customHeight="1" x14ac:dyDescent="0.25">
      <c r="B1" s="35"/>
      <c r="C1" s="230" t="s">
        <v>151</v>
      </c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</row>
    <row r="2" spans="1:31" ht="18.75" customHeight="1" x14ac:dyDescent="0.25">
      <c r="A2" s="35"/>
      <c r="B2" s="35"/>
      <c r="C2" s="230" t="s">
        <v>152</v>
      </c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</row>
    <row r="3" spans="1:31" ht="18.75" customHeight="1" x14ac:dyDescent="0.25">
      <c r="A3" s="35"/>
      <c r="B3" s="35"/>
      <c r="C3" s="35"/>
      <c r="D3" s="35"/>
      <c r="E3" s="35"/>
      <c r="F3" s="382" t="s">
        <v>210</v>
      </c>
      <c r="G3" s="382"/>
      <c r="H3" s="382"/>
      <c r="I3" s="382"/>
      <c r="J3" s="382"/>
      <c r="K3" s="35"/>
      <c r="L3" s="214"/>
      <c r="M3" s="215"/>
      <c r="N3" s="21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</row>
    <row r="4" spans="1:31" ht="17.25" customHeight="1" x14ac:dyDescent="0.25">
      <c r="A4" s="35"/>
      <c r="B4" s="35"/>
      <c r="C4" s="35"/>
      <c r="D4" s="35"/>
      <c r="E4" s="35"/>
      <c r="F4" s="226"/>
      <c r="G4" s="226"/>
      <c r="H4" s="226"/>
      <c r="I4" s="226"/>
      <c r="J4" s="216" t="s">
        <v>220</v>
      </c>
      <c r="K4" s="218"/>
      <c r="L4" s="217"/>
      <c r="M4" s="229"/>
      <c r="N4" s="229"/>
      <c r="O4" s="219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</row>
    <row r="5" spans="1:31" ht="15.75" customHeight="1" x14ac:dyDescent="0.25">
      <c r="A5" s="35"/>
      <c r="B5" s="35"/>
      <c r="C5" s="35" t="s">
        <v>19</v>
      </c>
      <c r="E5" s="131">
        <f>'Informações e Resumo'!$C$6</f>
        <v>2025</v>
      </c>
      <c r="F5" s="35"/>
      <c r="G5" s="377" t="s">
        <v>2</v>
      </c>
      <c r="H5" s="377"/>
      <c r="I5" s="156">
        <f>'Informações e Resumo'!$F$6</f>
        <v>1</v>
      </c>
      <c r="J5" s="228" t="s">
        <v>221</v>
      </c>
      <c r="K5" s="214"/>
      <c r="L5" s="214"/>
      <c r="M5" s="35"/>
      <c r="N5" s="35"/>
      <c r="O5" s="16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</row>
    <row r="6" spans="1:31" ht="15" customHeight="1" x14ac:dyDescent="0.25">
      <c r="A6" s="35"/>
      <c r="B6" s="35"/>
      <c r="C6" s="35" t="s">
        <v>18</v>
      </c>
      <c r="D6" s="35"/>
      <c r="E6" s="375" t="str">
        <f>'Informações e Resumo'!B7</f>
        <v>João da Silva</v>
      </c>
      <c r="F6" s="375"/>
      <c r="G6" s="375"/>
      <c r="H6" s="375"/>
      <c r="I6" s="35"/>
      <c r="J6" s="224" t="s">
        <v>214</v>
      </c>
      <c r="K6" s="214"/>
      <c r="L6" s="214"/>
      <c r="M6" s="35"/>
      <c r="N6" s="35"/>
      <c r="O6" s="165"/>
      <c r="P6" s="35"/>
      <c r="Q6" s="35"/>
      <c r="R6" s="169"/>
      <c r="S6" s="147"/>
      <c r="T6" s="147"/>
      <c r="U6" s="147"/>
      <c r="V6" s="147"/>
      <c r="W6" s="147"/>
      <c r="X6" s="35"/>
      <c r="Y6" s="35"/>
      <c r="Z6" s="35"/>
      <c r="AA6" s="35"/>
      <c r="AB6" s="35"/>
      <c r="AC6" s="35"/>
      <c r="AD6" s="35"/>
      <c r="AE6" s="35"/>
    </row>
    <row r="7" spans="1:31" ht="14.25" customHeight="1" x14ac:dyDescent="0.25">
      <c r="A7" s="34"/>
      <c r="B7" s="34"/>
      <c r="C7" s="35" t="s">
        <v>141</v>
      </c>
      <c r="D7" s="35"/>
      <c r="E7" s="376" t="str">
        <f>'Informações e Resumo'!B8</f>
        <v>Faculdade X</v>
      </c>
      <c r="F7" s="376"/>
      <c r="G7" s="376"/>
      <c r="H7" s="376"/>
      <c r="I7" s="35"/>
      <c r="J7" s="220" t="s">
        <v>222</v>
      </c>
      <c r="K7" s="157"/>
      <c r="L7" s="157"/>
      <c r="M7" s="157"/>
      <c r="N7" s="157"/>
      <c r="O7" s="225"/>
      <c r="P7" s="35"/>
      <c r="Q7" s="35"/>
      <c r="R7" s="223"/>
      <c r="S7" s="147"/>
      <c r="T7" s="223"/>
      <c r="U7" s="223"/>
      <c r="V7" s="223"/>
      <c r="W7" s="223"/>
      <c r="X7" s="35"/>
      <c r="Y7" s="35"/>
      <c r="Z7" s="35"/>
      <c r="AA7" s="35"/>
      <c r="AB7" s="35"/>
      <c r="AC7" s="35"/>
      <c r="AD7" s="35"/>
      <c r="AE7" s="35"/>
    </row>
    <row r="8" spans="1:31" ht="15" customHeight="1" x14ac:dyDescent="0.25">
      <c r="A8" s="34"/>
      <c r="B8" s="34"/>
      <c r="C8" s="35" t="s">
        <v>72</v>
      </c>
      <c r="D8" s="35"/>
      <c r="E8" s="376" t="str">
        <f>'Informações e Resumo'!B9</f>
        <v>40 horas / DE</v>
      </c>
      <c r="F8" s="376"/>
      <c r="G8" s="35"/>
      <c r="H8" s="377" t="s">
        <v>150</v>
      </c>
      <c r="I8" s="377"/>
      <c r="J8" s="377"/>
      <c r="K8" s="35" t="str">
        <f>'Informações e Resumo'!F9</f>
        <v>37 h 0 min</v>
      </c>
      <c r="L8" s="380" t="str">
        <f>IF('Informações e Resumo'!H9&gt;VLOOKUP($E$8,Auxiliar!$E$35:$F$37,2,0),"A carga horária informada está maior do que o máximo permitido",IF('Informações e Resumo'!H9&lt;VLOOKUP($E$8,Auxiliar!$E$35:$F$37,2,0),"A carga horária informada está abaixo do valor correto",""))</f>
        <v>A carga horária informada está abaixo do valor correto</v>
      </c>
      <c r="M8" s="380"/>
      <c r="N8" s="380"/>
      <c r="O8" s="380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</row>
    <row r="9" spans="1:31" ht="15" customHeight="1" x14ac:dyDescent="0.25">
      <c r="A9" s="157"/>
      <c r="B9" s="157"/>
      <c r="C9" s="157"/>
      <c r="D9" s="157"/>
      <c r="E9" s="157"/>
      <c r="F9" s="157"/>
      <c r="G9" s="157"/>
      <c r="H9" s="157"/>
      <c r="I9" s="157"/>
      <c r="J9" s="158"/>
      <c r="K9" s="158"/>
      <c r="L9" s="381"/>
      <c r="M9" s="381"/>
      <c r="N9" s="381"/>
      <c r="O9" s="381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</row>
    <row r="10" spans="1:31" ht="15" customHeight="1" x14ac:dyDescent="0.25">
      <c r="A10" s="34"/>
      <c r="B10" s="34"/>
      <c r="C10" s="34"/>
      <c r="D10" s="34"/>
      <c r="E10" s="34"/>
      <c r="F10" s="34"/>
      <c r="G10" s="34"/>
      <c r="H10" s="34"/>
      <c r="I10" s="34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</row>
    <row r="11" spans="1:31" ht="15.75" x14ac:dyDescent="0.25">
      <c r="A11" s="159" t="s">
        <v>103</v>
      </c>
      <c r="B11" s="35"/>
      <c r="C11" s="35"/>
      <c r="E11" s="35"/>
      <c r="F11" s="199" t="s">
        <v>197</v>
      </c>
      <c r="G11" s="198">
        <f>SUM(G14:G23)</f>
        <v>10</v>
      </c>
      <c r="H11" s="198" t="str">
        <f>"Tempo em aula: "&amp;Aulas!H10</f>
        <v>Tempo em aula: 10 h 0 min</v>
      </c>
      <c r="I11" s="36"/>
      <c r="J11" s="35"/>
      <c r="K11" s="35"/>
      <c r="L11" s="35"/>
      <c r="N11" s="35"/>
      <c r="O11" s="199" t="str">
        <f>"Total com ensino: "&amp;Aulas!X10</f>
        <v>Total com ensino: 21 h 20 min</v>
      </c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</row>
    <row r="12" spans="1:31" ht="7.5" customHeight="1" x14ac:dyDescent="0.25">
      <c r="A12" s="35"/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</row>
    <row r="13" spans="1:31" x14ac:dyDescent="0.25">
      <c r="A13" s="160" t="s">
        <v>1</v>
      </c>
      <c r="B13" s="161"/>
      <c r="C13" s="161"/>
      <c r="D13" s="176"/>
      <c r="E13" s="160" t="s">
        <v>3</v>
      </c>
      <c r="F13" s="176"/>
      <c r="G13" s="175" t="s">
        <v>198</v>
      </c>
      <c r="H13" s="378" t="s">
        <v>153</v>
      </c>
      <c r="I13" s="379"/>
      <c r="J13" s="378" t="s">
        <v>154</v>
      </c>
      <c r="K13" s="379"/>
      <c r="L13" s="378" t="s">
        <v>155</v>
      </c>
      <c r="M13" s="379"/>
      <c r="N13" s="362" t="s">
        <v>156</v>
      </c>
      <c r="O13" s="363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</row>
    <row r="14" spans="1:31" x14ac:dyDescent="0.25">
      <c r="A14" s="337" t="str">
        <f>IF(Aulas!A15="","",Aulas!A15)</f>
        <v>Exemplo 1</v>
      </c>
      <c r="B14" s="338"/>
      <c r="C14" s="338"/>
      <c r="D14" s="339"/>
      <c r="E14" s="340" t="str">
        <f>IF(Aulas!B15="","",Aulas!B15)</f>
        <v>Graduação</v>
      </c>
      <c r="F14" s="342"/>
      <c r="G14" s="156">
        <f>IF(Aulas!Z15=0,"",Aulas!Z15)</f>
        <v>6</v>
      </c>
      <c r="H14" s="327" t="str">
        <f>Aulas!H15</f>
        <v>6 h 0 min</v>
      </c>
      <c r="I14" s="377"/>
      <c r="J14" s="327" t="str">
        <f t="shared" ref="J14:J23" si="0">IF(P14="","",INT(P14/60) &amp; " h " &amp; P14-(INT(P14/60)*60) &amp; " min")</f>
        <v>1 h 30 min</v>
      </c>
      <c r="K14" s="377"/>
      <c r="L14" s="327" t="str">
        <f t="shared" ref="L14:L23" si="1">IF(Q14="","",INT(Q14/60) &amp; " h " &amp; Q14-(INT(Q14/60)*60) &amp; " min")</f>
        <v>3 h 30 min</v>
      </c>
      <c r="M14" s="377"/>
      <c r="N14" s="370" t="str">
        <f>Aulas!X15</f>
        <v>11 h 0 min</v>
      </c>
      <c r="O14" s="383"/>
      <c r="P14" s="76">
        <f>IF(Aulas!M15=0,"",Aulas!M15)</f>
        <v>90</v>
      </c>
      <c r="Q14" s="76">
        <f>IF(Aulas!T15=0,"",Aulas!T15)</f>
        <v>210</v>
      </c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</row>
    <row r="15" spans="1:31" x14ac:dyDescent="0.25">
      <c r="A15" s="337" t="str">
        <f>IF(Aulas!A16="","",Aulas!A16)</f>
        <v>Exemplo 2</v>
      </c>
      <c r="B15" s="338"/>
      <c r="C15" s="338"/>
      <c r="D15" s="339"/>
      <c r="E15" s="340" t="str">
        <f>IF(Aulas!B16="","",Aulas!B16)</f>
        <v>Graduação</v>
      </c>
      <c r="F15" s="342"/>
      <c r="G15" s="156">
        <f>IF(Aulas!Z16=0,"",Aulas!Z16)</f>
        <v>2</v>
      </c>
      <c r="H15" s="327" t="str">
        <f>Aulas!H16</f>
        <v>2 h 0 min</v>
      </c>
      <c r="I15" s="377"/>
      <c r="J15" s="327" t="str">
        <f t="shared" si="0"/>
        <v>1 h 30 min</v>
      </c>
      <c r="K15" s="377"/>
      <c r="L15" s="327" t="str">
        <f t="shared" si="1"/>
        <v>1 h 20 min</v>
      </c>
      <c r="M15" s="377"/>
      <c r="N15" s="346" t="str">
        <f>Aulas!X16</f>
        <v>4 h 50 min</v>
      </c>
      <c r="O15" s="364"/>
      <c r="P15" s="76">
        <f>IF(Aulas!M16=0,"",Aulas!M16)</f>
        <v>90</v>
      </c>
      <c r="Q15" s="76">
        <f>IF(Aulas!T16=0,"",Aulas!T16)</f>
        <v>80</v>
      </c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</row>
    <row r="16" spans="1:31" x14ac:dyDescent="0.25">
      <c r="A16" s="337" t="str">
        <f>IF(Aulas!A17="","",Aulas!A17)</f>
        <v>Exemplo 3</v>
      </c>
      <c r="B16" s="338"/>
      <c r="C16" s="338"/>
      <c r="D16" s="339"/>
      <c r="E16" s="340" t="str">
        <f>IF(Aulas!B17="","",Aulas!B17)</f>
        <v>Ensino Fundamental - 4º ao 9º ano</v>
      </c>
      <c r="F16" s="342"/>
      <c r="G16" s="156">
        <f>IF(Aulas!Z17=0,"",Aulas!Z17)</f>
        <v>2</v>
      </c>
      <c r="H16" s="327" t="str">
        <f>Aulas!H17</f>
        <v>2 h 0 min</v>
      </c>
      <c r="I16" s="377"/>
      <c r="J16" s="327" t="str">
        <f t="shared" si="0"/>
        <v>2 h 0 min</v>
      </c>
      <c r="K16" s="377"/>
      <c r="L16" s="327" t="str">
        <f t="shared" si="1"/>
        <v>1 h 30 min</v>
      </c>
      <c r="M16" s="377"/>
      <c r="N16" s="346" t="str">
        <f>Aulas!X17</f>
        <v>5 h 30 min</v>
      </c>
      <c r="O16" s="364"/>
      <c r="P16" s="76">
        <f>IF(Aulas!M17=0,"",Aulas!M17)</f>
        <v>120</v>
      </c>
      <c r="Q16" s="76">
        <f>IF(Aulas!T17=0,"",Aulas!T17)</f>
        <v>90</v>
      </c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</row>
    <row r="17" spans="1:31" x14ac:dyDescent="0.25">
      <c r="A17" s="337" t="str">
        <f>IF(Aulas!A18="","",Aulas!A18)</f>
        <v/>
      </c>
      <c r="B17" s="338"/>
      <c r="C17" s="338"/>
      <c r="D17" s="339"/>
      <c r="E17" s="340" t="str">
        <f>IF(Aulas!B18="","",Aulas!B18)</f>
        <v/>
      </c>
      <c r="F17" s="342"/>
      <c r="G17" s="156" t="str">
        <f>IF(Aulas!Z18=0,"",Aulas!Z18)</f>
        <v/>
      </c>
      <c r="H17" s="327" t="str">
        <f>Aulas!H18</f>
        <v/>
      </c>
      <c r="I17" s="377"/>
      <c r="J17" s="327" t="str">
        <f t="shared" si="0"/>
        <v/>
      </c>
      <c r="K17" s="377"/>
      <c r="L17" s="327" t="str">
        <f t="shared" si="1"/>
        <v/>
      </c>
      <c r="M17" s="377"/>
      <c r="N17" s="346" t="str">
        <f>Aulas!X18</f>
        <v/>
      </c>
      <c r="O17" s="364"/>
      <c r="P17" s="35" t="str">
        <f>IF(Aulas!M18=0,"",Aulas!M18)</f>
        <v/>
      </c>
      <c r="Q17" s="35" t="str">
        <f>IF(Aulas!T18=0,"",Aulas!T18)</f>
        <v/>
      </c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</row>
    <row r="18" spans="1:31" x14ac:dyDescent="0.25">
      <c r="A18" s="337" t="str">
        <f>IF(Aulas!A19="","",Aulas!A19)</f>
        <v/>
      </c>
      <c r="B18" s="338"/>
      <c r="C18" s="338"/>
      <c r="D18" s="339"/>
      <c r="E18" s="340" t="str">
        <f>IF(Aulas!B19="","",Aulas!B19)</f>
        <v/>
      </c>
      <c r="F18" s="342"/>
      <c r="G18" s="156" t="str">
        <f>IF(Aulas!Z19=0,"",Aulas!Z19)</f>
        <v/>
      </c>
      <c r="H18" s="327" t="str">
        <f>Aulas!H19</f>
        <v/>
      </c>
      <c r="I18" s="377"/>
      <c r="J18" s="327" t="str">
        <f t="shared" si="0"/>
        <v/>
      </c>
      <c r="K18" s="377"/>
      <c r="L18" s="327" t="str">
        <f t="shared" si="1"/>
        <v/>
      </c>
      <c r="M18" s="377"/>
      <c r="N18" s="346" t="str">
        <f>Aulas!X19</f>
        <v/>
      </c>
      <c r="O18" s="364"/>
      <c r="P18" s="35" t="str">
        <f>IF(Aulas!M19=0,"",Aulas!M19)</f>
        <v/>
      </c>
      <c r="Q18" s="35" t="str">
        <f>IF(Aulas!T19=0,"",Aulas!T19)</f>
        <v/>
      </c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</row>
    <row r="19" spans="1:31" x14ac:dyDescent="0.25">
      <c r="A19" s="337" t="str">
        <f>IF(Aulas!A20="","",Aulas!A20)</f>
        <v/>
      </c>
      <c r="B19" s="338"/>
      <c r="C19" s="338"/>
      <c r="D19" s="339"/>
      <c r="E19" s="340" t="str">
        <f>IF(Aulas!B20="","",Aulas!B20)</f>
        <v/>
      </c>
      <c r="F19" s="342"/>
      <c r="G19" s="156" t="str">
        <f>IF(Aulas!Z20=0,"",Aulas!Z20)</f>
        <v/>
      </c>
      <c r="H19" s="327" t="str">
        <f>Aulas!H20</f>
        <v/>
      </c>
      <c r="I19" s="377"/>
      <c r="J19" s="327" t="str">
        <f t="shared" si="0"/>
        <v/>
      </c>
      <c r="K19" s="377"/>
      <c r="L19" s="327" t="str">
        <f t="shared" si="1"/>
        <v/>
      </c>
      <c r="M19" s="377"/>
      <c r="N19" s="346" t="str">
        <f>Aulas!X20</f>
        <v/>
      </c>
      <c r="O19" s="364"/>
      <c r="P19" s="35" t="str">
        <f>IF(Aulas!M20=0,"",Aulas!M20)</f>
        <v/>
      </c>
      <c r="Q19" s="35" t="str">
        <f>IF(Aulas!T20=0,"",Aulas!T20)</f>
        <v/>
      </c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</row>
    <row r="20" spans="1:31" x14ac:dyDescent="0.25">
      <c r="A20" s="337" t="str">
        <f>IF(Aulas!A21="","",Aulas!A21)</f>
        <v/>
      </c>
      <c r="B20" s="338"/>
      <c r="C20" s="338"/>
      <c r="D20" s="339"/>
      <c r="E20" s="340" t="str">
        <f>IF(Aulas!B21="","",Aulas!B21)</f>
        <v/>
      </c>
      <c r="F20" s="342"/>
      <c r="G20" s="156" t="str">
        <f>IF(Aulas!Z21=0,"",Aulas!Z21)</f>
        <v/>
      </c>
      <c r="H20" s="327" t="str">
        <f>Aulas!H21</f>
        <v/>
      </c>
      <c r="I20" s="377"/>
      <c r="J20" s="327" t="str">
        <f t="shared" si="0"/>
        <v/>
      </c>
      <c r="K20" s="377"/>
      <c r="L20" s="327" t="str">
        <f t="shared" si="1"/>
        <v/>
      </c>
      <c r="M20" s="377"/>
      <c r="N20" s="346" t="str">
        <f>Aulas!X21</f>
        <v/>
      </c>
      <c r="O20" s="364"/>
      <c r="P20" s="35" t="str">
        <f>IF(Aulas!M21=0,"",Aulas!M21)</f>
        <v/>
      </c>
      <c r="Q20" s="35" t="str">
        <f>IF(Aulas!T21=0,"",Aulas!T21)</f>
        <v/>
      </c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</row>
    <row r="21" spans="1:31" x14ac:dyDescent="0.25">
      <c r="A21" s="337" t="str">
        <f>IF(Aulas!A22="","",Aulas!A22)</f>
        <v/>
      </c>
      <c r="B21" s="338"/>
      <c r="C21" s="338"/>
      <c r="D21" s="339"/>
      <c r="E21" s="340" t="str">
        <f>IF(Aulas!B22="","",Aulas!B22)</f>
        <v/>
      </c>
      <c r="F21" s="342"/>
      <c r="G21" s="156" t="str">
        <f>IF(Aulas!Z22=0,"",Aulas!Z22)</f>
        <v/>
      </c>
      <c r="H21" s="327" t="str">
        <f>Aulas!H22</f>
        <v/>
      </c>
      <c r="I21" s="377"/>
      <c r="J21" s="327" t="str">
        <f t="shared" si="0"/>
        <v/>
      </c>
      <c r="K21" s="377"/>
      <c r="L21" s="327" t="str">
        <f t="shared" si="1"/>
        <v/>
      </c>
      <c r="M21" s="377"/>
      <c r="N21" s="346" t="str">
        <f>Aulas!X22</f>
        <v/>
      </c>
      <c r="O21" s="364"/>
      <c r="P21" s="35" t="str">
        <f>IF(Aulas!M22=0,"",Aulas!M22)</f>
        <v/>
      </c>
      <c r="Q21" s="35" t="str">
        <f>IF(Aulas!T22=0,"",Aulas!T22)</f>
        <v/>
      </c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</row>
    <row r="22" spans="1:31" x14ac:dyDescent="0.25">
      <c r="A22" s="337" t="str">
        <f>IF(Aulas!A23="","",Aulas!A23)</f>
        <v/>
      </c>
      <c r="B22" s="338"/>
      <c r="C22" s="338"/>
      <c r="D22" s="339"/>
      <c r="E22" s="340" t="str">
        <f>IF(Aulas!B23="","",Aulas!B23)</f>
        <v/>
      </c>
      <c r="F22" s="342"/>
      <c r="G22" s="156" t="str">
        <f>IF(Aulas!Z23=0,"",Aulas!Z23)</f>
        <v/>
      </c>
      <c r="H22" s="327" t="str">
        <f>Aulas!H23</f>
        <v/>
      </c>
      <c r="I22" s="377"/>
      <c r="J22" s="327" t="str">
        <f t="shared" si="0"/>
        <v/>
      </c>
      <c r="K22" s="377"/>
      <c r="L22" s="327" t="str">
        <f t="shared" si="1"/>
        <v/>
      </c>
      <c r="M22" s="377"/>
      <c r="N22" s="346" t="str">
        <f>Aulas!X23</f>
        <v/>
      </c>
      <c r="O22" s="364"/>
      <c r="P22" s="35" t="str">
        <f>IF(Aulas!M23=0,"",Aulas!M23)</f>
        <v/>
      </c>
      <c r="Q22" s="35" t="str">
        <f>IF(Aulas!T23=0,"",Aulas!T23)</f>
        <v/>
      </c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</row>
    <row r="23" spans="1:31" x14ac:dyDescent="0.25">
      <c r="A23" s="372" t="str">
        <f>IF(Aulas!A24="","",Aulas!A24)</f>
        <v/>
      </c>
      <c r="B23" s="373"/>
      <c r="C23" s="373"/>
      <c r="D23" s="374"/>
      <c r="E23" s="343" t="str">
        <f>IF(Aulas!B24="","",Aulas!B24)</f>
        <v/>
      </c>
      <c r="F23" s="345"/>
      <c r="G23" s="174" t="str">
        <f>IF(Aulas!Z24=0,"",Aulas!Z24)</f>
        <v/>
      </c>
      <c r="H23" s="329" t="str">
        <f>Aulas!H24</f>
        <v/>
      </c>
      <c r="I23" s="384"/>
      <c r="J23" s="329" t="str">
        <f t="shared" si="0"/>
        <v/>
      </c>
      <c r="K23" s="384"/>
      <c r="L23" s="329" t="str">
        <f t="shared" si="1"/>
        <v/>
      </c>
      <c r="M23" s="384"/>
      <c r="N23" s="348" t="str">
        <f>Aulas!X24</f>
        <v/>
      </c>
      <c r="O23" s="369"/>
      <c r="P23" s="35" t="str">
        <f>IF(Aulas!M24=0,"",Aulas!M24)</f>
        <v/>
      </c>
      <c r="Q23" s="35" t="str">
        <f>IF(Aulas!T24=0,"",Aulas!T24)</f>
        <v/>
      </c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</row>
    <row r="24" spans="1:31" x14ac:dyDescent="0.25">
      <c r="A24" s="131"/>
      <c r="B24" s="131"/>
      <c r="C24" s="131"/>
      <c r="D24" s="131"/>
      <c r="E24" s="131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</row>
    <row r="25" spans="1:31" ht="15.75" x14ac:dyDescent="0.25">
      <c r="A25" s="159" t="s">
        <v>102</v>
      </c>
      <c r="B25" s="163"/>
      <c r="C25" s="35"/>
      <c r="D25" s="164" t="str">
        <f>Orientações!I8</f>
        <v>7 h 0 min</v>
      </c>
      <c r="E25" s="131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</row>
    <row r="26" spans="1:31" ht="7.5" customHeight="1" x14ac:dyDescent="0.25">
      <c r="A26" s="35"/>
      <c r="B26" s="35"/>
      <c r="C26" s="35"/>
      <c r="D26" s="131"/>
      <c r="E26" s="131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</row>
    <row r="27" spans="1:31" x14ac:dyDescent="0.25">
      <c r="A27" s="160" t="s">
        <v>3</v>
      </c>
      <c r="B27" s="161"/>
      <c r="C27" s="161"/>
      <c r="D27" s="385" t="s">
        <v>176</v>
      </c>
      <c r="E27" s="386"/>
      <c r="F27" s="386"/>
      <c r="G27" s="386"/>
      <c r="H27" s="387"/>
      <c r="I27" s="378" t="s">
        <v>158</v>
      </c>
      <c r="J27" s="391"/>
      <c r="K27" s="378" t="s">
        <v>159</v>
      </c>
      <c r="L27" s="379"/>
      <c r="M27" s="391"/>
      <c r="N27" s="362" t="s">
        <v>156</v>
      </c>
      <c r="O27" s="363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</row>
    <row r="28" spans="1:31" x14ac:dyDescent="0.25">
      <c r="A28" s="112" t="str">
        <f>IF(Orientações!A12="","",Orientações!A12)</f>
        <v>TCC</v>
      </c>
      <c r="B28" s="35"/>
      <c r="C28" s="35"/>
      <c r="D28" s="388" t="str">
        <f>IF(Orientações!B12="","",Orientações!B12)</f>
        <v/>
      </c>
      <c r="E28" s="389"/>
      <c r="F28" s="389"/>
      <c r="G28" s="389"/>
      <c r="H28" s="390"/>
      <c r="I28" s="392">
        <f>IF(Orientações!C12="","",Orientações!C12)</f>
        <v>1</v>
      </c>
      <c r="J28" s="393"/>
      <c r="K28" s="392" t="str">
        <f t="shared" ref="K28:K35" si="2">IF(P28="","",INT(P28/60) &amp; " h " &amp; P28-(INT(P28/60)*60) &amp; " min")</f>
        <v>1 h 0 min</v>
      </c>
      <c r="L28" s="397"/>
      <c r="M28" s="393"/>
      <c r="N28" s="370" t="str">
        <f>IF(Orientações!I12="","",Orientações!I12)</f>
        <v>1 h 0 min</v>
      </c>
      <c r="O28" s="383"/>
      <c r="P28" s="76">
        <f>IF(Orientações!H12=0,"",Orientações!H12/Orientações!C12)</f>
        <v>60</v>
      </c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</row>
    <row r="29" spans="1:31" x14ac:dyDescent="0.25">
      <c r="A29" s="112" t="str">
        <f>IF(Orientações!A13="","",Orientações!A13)</f>
        <v>Monitoria</v>
      </c>
      <c r="B29" s="35"/>
      <c r="C29" s="35"/>
      <c r="D29" s="388" t="str">
        <f>IF(Orientações!B13="","",Orientações!B13)</f>
        <v/>
      </c>
      <c r="E29" s="389"/>
      <c r="F29" s="389"/>
      <c r="G29" s="389"/>
      <c r="H29" s="390"/>
      <c r="I29" s="327">
        <f>IF(Orientações!C13="","",Orientações!C13)</f>
        <v>2</v>
      </c>
      <c r="J29" s="328"/>
      <c r="K29" s="327" t="str">
        <f t="shared" si="2"/>
        <v>2 h 0 min</v>
      </c>
      <c r="L29" s="377"/>
      <c r="M29" s="328"/>
      <c r="N29" s="346" t="str">
        <f>IF(Orientações!I13="","",Orientações!I13)</f>
        <v>4 h 0 min</v>
      </c>
      <c r="O29" s="364"/>
      <c r="P29" s="76">
        <f>IF(Orientações!H13=0,"",Orientações!H13/Orientações!C13)</f>
        <v>120</v>
      </c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</row>
    <row r="30" spans="1:31" x14ac:dyDescent="0.25">
      <c r="A30" s="112" t="str">
        <f>IF(Orientações!A14="","",Orientações!A14)</f>
        <v>Estágio Docência</v>
      </c>
      <c r="B30" s="35"/>
      <c r="C30" s="35"/>
      <c r="D30" s="388" t="str">
        <f>IF(Orientações!B14="","",Orientações!B14)</f>
        <v/>
      </c>
      <c r="E30" s="389"/>
      <c r="F30" s="389"/>
      <c r="G30" s="389"/>
      <c r="H30" s="390"/>
      <c r="I30" s="327">
        <f>IF(Orientações!C14="","",Orientações!C14)</f>
        <v>1</v>
      </c>
      <c r="J30" s="328"/>
      <c r="K30" s="327" t="str">
        <f t="shared" si="2"/>
        <v>2 h 0 min</v>
      </c>
      <c r="L30" s="377"/>
      <c r="M30" s="328"/>
      <c r="N30" s="346" t="str">
        <f>IF(Orientações!I14="","",Orientações!I14)</f>
        <v>2 h 0 min</v>
      </c>
      <c r="O30" s="364"/>
      <c r="P30" s="76">
        <f>IF(Orientações!H14=0,"",Orientações!H14/Orientações!C14)</f>
        <v>120</v>
      </c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</row>
    <row r="31" spans="1:31" x14ac:dyDescent="0.25">
      <c r="A31" s="112" t="str">
        <f>IF(Orientações!A15="","",Orientações!A15)</f>
        <v>Monitoria</v>
      </c>
      <c r="B31" s="35"/>
      <c r="C31" s="35"/>
      <c r="D31" s="388" t="str">
        <f>IF(Orientações!B15="","",Orientações!B15)</f>
        <v/>
      </c>
      <c r="E31" s="389"/>
      <c r="F31" s="389"/>
      <c r="G31" s="389"/>
      <c r="H31" s="390"/>
      <c r="I31" s="327" t="str">
        <f>IF(Orientações!C15="","",Orientações!C15)</f>
        <v/>
      </c>
      <c r="J31" s="328"/>
      <c r="K31" s="327" t="str">
        <f t="shared" si="2"/>
        <v/>
      </c>
      <c r="L31" s="377"/>
      <c r="M31" s="328"/>
      <c r="N31" s="346" t="str">
        <f>IF(Orientações!I15="","",Orientações!I15)</f>
        <v>0 h 0 min</v>
      </c>
      <c r="O31" s="364"/>
      <c r="P31" s="76" t="str">
        <f>IF(Orientações!H15=0,"",Orientações!H15/Orientações!C15)</f>
        <v/>
      </c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</row>
    <row r="32" spans="1:31" x14ac:dyDescent="0.25">
      <c r="A32" s="112" t="str">
        <f>IF(Orientações!A16="","",Orientações!A16)</f>
        <v/>
      </c>
      <c r="B32" s="35"/>
      <c r="C32" s="35"/>
      <c r="D32" s="388" t="str">
        <f>IF(Orientações!B16="","",Orientações!B16)</f>
        <v/>
      </c>
      <c r="E32" s="389"/>
      <c r="F32" s="389"/>
      <c r="G32" s="389"/>
      <c r="H32" s="390"/>
      <c r="I32" s="327" t="str">
        <f>IF(Orientações!C16="","",Orientações!C16)</f>
        <v/>
      </c>
      <c r="J32" s="328"/>
      <c r="K32" s="327" t="str">
        <f t="shared" si="2"/>
        <v/>
      </c>
      <c r="L32" s="377"/>
      <c r="M32" s="328"/>
      <c r="N32" s="346" t="str">
        <f>IF(Orientações!I16="","",Orientações!I16)</f>
        <v/>
      </c>
      <c r="O32" s="364"/>
      <c r="P32" s="76" t="str">
        <f>IF(Orientações!H16=0,"",Orientações!H16/Orientações!C16)</f>
        <v/>
      </c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</row>
    <row r="33" spans="1:31" x14ac:dyDescent="0.25">
      <c r="A33" s="112" t="str">
        <f>IF(Orientações!A40="","",Orientações!A40)</f>
        <v/>
      </c>
      <c r="B33" s="35"/>
      <c r="C33" s="35"/>
      <c r="D33" s="388" t="str">
        <f>IF(Orientações!B40="","",Orientações!B40)</f>
        <v/>
      </c>
      <c r="E33" s="389"/>
      <c r="F33" s="389"/>
      <c r="G33" s="389"/>
      <c r="H33" s="390"/>
      <c r="I33" s="327" t="str">
        <f>IF(Orientações!C40="","",Orientações!C40)</f>
        <v/>
      </c>
      <c r="J33" s="328"/>
      <c r="K33" s="327" t="str">
        <f t="shared" si="2"/>
        <v/>
      </c>
      <c r="L33" s="377"/>
      <c r="M33" s="328"/>
      <c r="N33" s="346" t="str">
        <f>IF(Orientações!I40="","",Orientações!I40)</f>
        <v/>
      </c>
      <c r="O33" s="364"/>
      <c r="P33" s="76" t="str">
        <f>IF(Orientações!H40=0,"",Orientações!H40/Orientações!C40)</f>
        <v/>
      </c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</row>
    <row r="34" spans="1:31" x14ac:dyDescent="0.25">
      <c r="A34" s="112" t="str">
        <f>IF(Orientações!A41="","",Orientações!A41)</f>
        <v/>
      </c>
      <c r="B34" s="35"/>
      <c r="C34" s="35"/>
      <c r="D34" s="388" t="str">
        <f>IF(Orientações!B41="","",Orientações!B41)</f>
        <v/>
      </c>
      <c r="E34" s="389"/>
      <c r="F34" s="389"/>
      <c r="G34" s="389"/>
      <c r="H34" s="390"/>
      <c r="I34" s="327" t="str">
        <f>IF(Orientações!C41="","",Orientações!C41)</f>
        <v/>
      </c>
      <c r="J34" s="328"/>
      <c r="K34" s="327" t="str">
        <f t="shared" si="2"/>
        <v/>
      </c>
      <c r="L34" s="377"/>
      <c r="M34" s="328"/>
      <c r="N34" s="346" t="str">
        <f>IF(Orientações!I41="","",Orientações!I41)</f>
        <v/>
      </c>
      <c r="O34" s="364"/>
      <c r="P34" s="76" t="str">
        <f>IF(Orientações!H41=0,"",Orientações!H41/Orientações!C41)</f>
        <v/>
      </c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</row>
    <row r="35" spans="1:31" x14ac:dyDescent="0.25">
      <c r="A35" s="166" t="str">
        <f>IF(Orientações!A42="","",Orientações!A42)</f>
        <v/>
      </c>
      <c r="B35" s="158"/>
      <c r="C35" s="158"/>
      <c r="D35" s="394" t="str">
        <f>IF(Orientações!B42="","",Orientações!B42)</f>
        <v/>
      </c>
      <c r="E35" s="395"/>
      <c r="F35" s="395"/>
      <c r="G35" s="395"/>
      <c r="H35" s="396"/>
      <c r="I35" s="329" t="str">
        <f>IF(Orientações!C42="","",Orientações!C42)</f>
        <v/>
      </c>
      <c r="J35" s="330"/>
      <c r="K35" s="329" t="str">
        <f t="shared" si="2"/>
        <v/>
      </c>
      <c r="L35" s="384"/>
      <c r="M35" s="330"/>
      <c r="N35" s="348" t="str">
        <f>IF(Orientações!I42="","",Orientações!I42)</f>
        <v/>
      </c>
      <c r="O35" s="369"/>
      <c r="P35" s="76" t="str">
        <f>IF(Orientações!H42=0,"",Orientações!H42/Orientações!C42)</f>
        <v/>
      </c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</row>
    <row r="36" spans="1:31" x14ac:dyDescent="0.25">
      <c r="A36" s="35"/>
      <c r="B36" s="35"/>
      <c r="C36" s="35"/>
      <c r="D36" s="156"/>
      <c r="E36" s="156"/>
      <c r="F36" s="156"/>
      <c r="G36" s="156"/>
      <c r="H36" s="156"/>
      <c r="I36" s="168"/>
      <c r="J36" s="168"/>
      <c r="K36" s="35"/>
      <c r="L36" s="35"/>
      <c r="M36" s="35"/>
      <c r="N36" s="35"/>
      <c r="O36" s="35"/>
      <c r="P36" s="76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</row>
    <row r="37" spans="1:31" x14ac:dyDescent="0.25">
      <c r="A37" s="35"/>
      <c r="B37" s="35"/>
      <c r="C37" s="35"/>
      <c r="D37" s="35"/>
      <c r="E37" s="35"/>
      <c r="F37" s="35"/>
      <c r="G37" s="35"/>
      <c r="H37" s="331">
        <f ca="1">TODAY()</f>
        <v>45800</v>
      </c>
      <c r="I37" s="331"/>
      <c r="J37" s="331"/>
      <c r="K37" s="35"/>
      <c r="L37" s="35"/>
      <c r="M37" s="35"/>
      <c r="N37" s="35"/>
      <c r="O37" s="58" t="s">
        <v>205</v>
      </c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</row>
    <row r="38" spans="1:31" x14ac:dyDescent="0.25">
      <c r="A38" s="35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58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</row>
    <row r="39" spans="1:31" ht="15.75" x14ac:dyDescent="0.25">
      <c r="A39" s="159" t="s">
        <v>109</v>
      </c>
      <c r="B39" s="36"/>
      <c r="C39" s="35"/>
      <c r="D39" s="159" t="str">
        <f>Pesquisa!C8</f>
        <v>2 h 30 min</v>
      </c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</row>
    <row r="40" spans="1:31" ht="7.5" customHeight="1" x14ac:dyDescent="0.25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</row>
    <row r="41" spans="1:31" x14ac:dyDescent="0.25">
      <c r="A41" s="332" t="s">
        <v>77</v>
      </c>
      <c r="B41" s="333"/>
      <c r="C41" s="333"/>
      <c r="D41" s="333"/>
      <c r="E41" s="177"/>
      <c r="F41" s="177"/>
      <c r="G41" s="161"/>
      <c r="H41" s="161"/>
      <c r="I41" s="161"/>
      <c r="J41" s="161"/>
      <c r="K41" s="161"/>
      <c r="L41" s="161"/>
      <c r="M41" s="162"/>
      <c r="N41" s="362" t="s">
        <v>156</v>
      </c>
      <c r="O41" s="363"/>
      <c r="P41" s="148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</row>
    <row r="42" spans="1:31" x14ac:dyDescent="0.25">
      <c r="A42" s="334" t="str">
        <f>IF(Pesquisa!A12="","",Pesquisa!A12)</f>
        <v>Exemplo ABC</v>
      </c>
      <c r="B42" s="335"/>
      <c r="C42" s="335"/>
      <c r="D42" s="335"/>
      <c r="E42" s="335"/>
      <c r="F42" s="335"/>
      <c r="G42" s="335"/>
      <c r="H42" s="335"/>
      <c r="I42" s="335"/>
      <c r="J42" s="335"/>
      <c r="K42" s="335"/>
      <c r="L42" s="335"/>
      <c r="M42" s="336"/>
      <c r="N42" s="346" t="str">
        <f t="shared" ref="N42:N49" si="3">IF(P42="","",INT(P42/60) &amp; " h " &amp; P42-(INT(P42/60)*60) &amp; " min")</f>
        <v>2 h 30 min</v>
      </c>
      <c r="O42" s="364"/>
      <c r="P42" s="76">
        <f>IF(Pesquisa!F12=0,"",Pesquisa!F12)</f>
        <v>150</v>
      </c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169"/>
      <c r="AE42" s="169"/>
    </row>
    <row r="43" spans="1:31" x14ac:dyDescent="0.25">
      <c r="A43" s="337" t="str">
        <f>IF(Pesquisa!A13="","",Pesquisa!A13)</f>
        <v/>
      </c>
      <c r="B43" s="338"/>
      <c r="C43" s="338"/>
      <c r="D43" s="338"/>
      <c r="E43" s="338"/>
      <c r="F43" s="338"/>
      <c r="G43" s="338"/>
      <c r="H43" s="338"/>
      <c r="I43" s="338"/>
      <c r="J43" s="338"/>
      <c r="K43" s="338"/>
      <c r="L43" s="338"/>
      <c r="M43" s="339"/>
      <c r="N43" s="346" t="str">
        <f t="shared" si="3"/>
        <v/>
      </c>
      <c r="O43" s="364"/>
      <c r="P43" s="76" t="str">
        <f>IF(Pesquisa!F13=0,"",Pesquisa!F13)</f>
        <v/>
      </c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169"/>
      <c r="AE43" s="169"/>
    </row>
    <row r="44" spans="1:31" x14ac:dyDescent="0.25">
      <c r="A44" s="337" t="str">
        <f>IF(Pesquisa!A36="","",Pesquisa!A36)</f>
        <v/>
      </c>
      <c r="B44" s="338"/>
      <c r="C44" s="338"/>
      <c r="D44" s="338"/>
      <c r="E44" s="338"/>
      <c r="F44" s="338"/>
      <c r="G44" s="338"/>
      <c r="H44" s="338"/>
      <c r="I44" s="338"/>
      <c r="J44" s="338"/>
      <c r="K44" s="338"/>
      <c r="L44" s="338"/>
      <c r="M44" s="339"/>
      <c r="N44" s="346" t="str">
        <f t="shared" si="3"/>
        <v/>
      </c>
      <c r="O44" s="364"/>
      <c r="P44" s="76" t="str">
        <f>IF(Pesquisa!F36=0,"",Pesquisa!F36)</f>
        <v/>
      </c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169"/>
      <c r="AE44" s="169"/>
    </row>
    <row r="45" spans="1:31" x14ac:dyDescent="0.25">
      <c r="A45" s="337" t="str">
        <f>IF(Pesquisa!A37="","",Pesquisa!A37)</f>
        <v/>
      </c>
      <c r="B45" s="338"/>
      <c r="C45" s="338"/>
      <c r="D45" s="338"/>
      <c r="E45" s="338"/>
      <c r="F45" s="338"/>
      <c r="G45" s="338"/>
      <c r="H45" s="338"/>
      <c r="I45" s="338"/>
      <c r="J45" s="338"/>
      <c r="K45" s="338"/>
      <c r="L45" s="338"/>
      <c r="M45" s="339"/>
      <c r="N45" s="346" t="str">
        <f t="shared" si="3"/>
        <v/>
      </c>
      <c r="O45" s="364"/>
      <c r="P45" s="76" t="str">
        <f>IF(Pesquisa!F37=0,"",Pesquisa!F37)</f>
        <v/>
      </c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169"/>
      <c r="AE45" s="169"/>
    </row>
    <row r="46" spans="1:31" x14ac:dyDescent="0.25">
      <c r="A46" s="337" t="str">
        <f>IF(Pesquisa!A38="","",Pesquisa!A38)</f>
        <v/>
      </c>
      <c r="B46" s="338"/>
      <c r="C46" s="338"/>
      <c r="D46" s="338"/>
      <c r="E46" s="338"/>
      <c r="F46" s="338"/>
      <c r="G46" s="338"/>
      <c r="H46" s="338"/>
      <c r="I46" s="338"/>
      <c r="J46" s="338"/>
      <c r="K46" s="338"/>
      <c r="L46" s="338"/>
      <c r="M46" s="339"/>
      <c r="N46" s="346" t="str">
        <f t="shared" si="3"/>
        <v/>
      </c>
      <c r="O46" s="364"/>
      <c r="P46" s="76" t="str">
        <f>IF(Pesquisa!F38=0,"",Pesquisa!F38)</f>
        <v/>
      </c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169"/>
      <c r="AE46" s="169"/>
    </row>
    <row r="47" spans="1:31" x14ac:dyDescent="0.25">
      <c r="A47" s="337" t="str">
        <f>IF(Pesquisa!A39="","",Pesquisa!A39)</f>
        <v/>
      </c>
      <c r="B47" s="338"/>
      <c r="C47" s="338"/>
      <c r="D47" s="338"/>
      <c r="E47" s="338"/>
      <c r="F47" s="338"/>
      <c r="G47" s="338"/>
      <c r="H47" s="338"/>
      <c r="I47" s="338"/>
      <c r="J47" s="338"/>
      <c r="K47" s="338"/>
      <c r="L47" s="338"/>
      <c r="M47" s="339"/>
      <c r="N47" s="346" t="str">
        <f t="shared" si="3"/>
        <v/>
      </c>
      <c r="O47" s="364"/>
      <c r="P47" s="76" t="str">
        <f>IF(Pesquisa!F39=0,"",Pesquisa!F39)</f>
        <v/>
      </c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169"/>
      <c r="AE47" s="169"/>
    </row>
    <row r="48" spans="1:31" x14ac:dyDescent="0.25">
      <c r="A48" s="337" t="str">
        <f>IF(Pesquisa!A40="","",Pesquisa!A40)</f>
        <v/>
      </c>
      <c r="B48" s="338"/>
      <c r="C48" s="338"/>
      <c r="D48" s="338"/>
      <c r="E48" s="338"/>
      <c r="F48" s="338"/>
      <c r="G48" s="338"/>
      <c r="H48" s="338"/>
      <c r="I48" s="338"/>
      <c r="J48" s="338"/>
      <c r="K48" s="338"/>
      <c r="L48" s="338"/>
      <c r="M48" s="339"/>
      <c r="N48" s="346" t="str">
        <f t="shared" si="3"/>
        <v/>
      </c>
      <c r="O48" s="364"/>
      <c r="P48" s="76" t="str">
        <f>IF(Pesquisa!F40=0,"",Pesquisa!F40)</f>
        <v/>
      </c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169"/>
      <c r="AE48" s="169"/>
    </row>
    <row r="49" spans="1:31" x14ac:dyDescent="0.25">
      <c r="A49" s="372" t="str">
        <f>IF(Pesquisa!A41="","",Pesquisa!A41)</f>
        <v/>
      </c>
      <c r="B49" s="373"/>
      <c r="C49" s="373"/>
      <c r="D49" s="373"/>
      <c r="E49" s="373"/>
      <c r="F49" s="373"/>
      <c r="G49" s="373"/>
      <c r="H49" s="373"/>
      <c r="I49" s="373"/>
      <c r="J49" s="373"/>
      <c r="K49" s="373"/>
      <c r="L49" s="373"/>
      <c r="M49" s="374"/>
      <c r="N49" s="348" t="str">
        <f t="shared" si="3"/>
        <v/>
      </c>
      <c r="O49" s="369"/>
      <c r="P49" s="76" t="str">
        <f>IF(Pesquisa!F41=0,"",Pesquisa!F41)</f>
        <v/>
      </c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169"/>
      <c r="AE49" s="169"/>
    </row>
    <row r="50" spans="1:31" x14ac:dyDescent="0.25">
      <c r="A50" s="35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76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  <c r="AB50" s="35"/>
      <c r="AC50" s="35"/>
      <c r="AD50" s="169"/>
      <c r="AE50" s="169"/>
    </row>
    <row r="51" spans="1:31" ht="15.75" x14ac:dyDescent="0.25">
      <c r="A51" s="159" t="s">
        <v>112</v>
      </c>
      <c r="B51" s="35"/>
      <c r="C51" s="35"/>
      <c r="D51" s="159" t="str">
        <f>Extensão!G8</f>
        <v>2 h 0 min</v>
      </c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76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169"/>
      <c r="AE51" s="169"/>
    </row>
    <row r="52" spans="1:31" ht="7.5" customHeight="1" x14ac:dyDescent="0.25">
      <c r="A52" s="35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76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169"/>
      <c r="AE52" s="169"/>
    </row>
    <row r="53" spans="1:31" x14ac:dyDescent="0.25">
      <c r="A53" s="332" t="s">
        <v>77</v>
      </c>
      <c r="B53" s="333"/>
      <c r="C53" s="333"/>
      <c r="D53" s="333"/>
      <c r="E53" s="177"/>
      <c r="F53" s="177"/>
      <c r="G53" s="161"/>
      <c r="H53" s="161"/>
      <c r="I53" s="161"/>
      <c r="J53" s="161"/>
      <c r="K53" s="161"/>
      <c r="L53" s="161"/>
      <c r="M53" s="162"/>
      <c r="N53" s="362" t="s">
        <v>156</v>
      </c>
      <c r="O53" s="363"/>
      <c r="P53" s="76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169"/>
      <c r="AE53" s="169"/>
    </row>
    <row r="54" spans="1:31" x14ac:dyDescent="0.25">
      <c r="A54" s="337" t="str">
        <f>IF(Extensão!A12="","",Extensão!A12)</f>
        <v>Projeto XYZ</v>
      </c>
      <c r="B54" s="338"/>
      <c r="C54" s="338"/>
      <c r="D54" s="338"/>
      <c r="E54" s="338"/>
      <c r="F54" s="338"/>
      <c r="G54" s="338"/>
      <c r="H54" s="338"/>
      <c r="I54" s="338"/>
      <c r="J54" s="338"/>
      <c r="K54" s="338"/>
      <c r="L54" s="338"/>
      <c r="M54" s="339"/>
      <c r="N54" s="346" t="str">
        <f t="shared" ref="N54:N61" si="4">IF(P54="","",INT(P54/60) &amp; " h " &amp; P54-(INT(P54/60)*60) &amp; " min")</f>
        <v>2 h 0 min</v>
      </c>
      <c r="O54" s="364"/>
      <c r="P54" s="76">
        <f>IF(Extensão!F12=0,"",Extensão!F12)</f>
        <v>120</v>
      </c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169"/>
      <c r="AE54" s="169"/>
    </row>
    <row r="55" spans="1:31" x14ac:dyDescent="0.25">
      <c r="A55" s="337" t="str">
        <f>IF(Extensão!A13="","",Extensão!A13)</f>
        <v/>
      </c>
      <c r="B55" s="338"/>
      <c r="C55" s="338"/>
      <c r="D55" s="338"/>
      <c r="E55" s="338"/>
      <c r="F55" s="338"/>
      <c r="G55" s="338"/>
      <c r="H55" s="338"/>
      <c r="I55" s="338"/>
      <c r="J55" s="338"/>
      <c r="K55" s="338"/>
      <c r="L55" s="338"/>
      <c r="M55" s="339"/>
      <c r="N55" s="346" t="str">
        <f t="shared" si="4"/>
        <v/>
      </c>
      <c r="O55" s="364"/>
      <c r="P55" s="76" t="str">
        <f>IF(Extensão!F13=0,"",Extensão!F13)</f>
        <v/>
      </c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  <c r="AB55" s="35"/>
      <c r="AC55" s="35"/>
      <c r="AD55" s="169"/>
      <c r="AE55" s="169"/>
    </row>
    <row r="56" spans="1:31" x14ac:dyDescent="0.25">
      <c r="A56" s="337" t="str">
        <f>IF(Extensão!A14="","",Extensão!A14)</f>
        <v/>
      </c>
      <c r="B56" s="338"/>
      <c r="C56" s="338"/>
      <c r="D56" s="338"/>
      <c r="E56" s="338"/>
      <c r="F56" s="338"/>
      <c r="G56" s="338"/>
      <c r="H56" s="338"/>
      <c r="I56" s="338"/>
      <c r="J56" s="338"/>
      <c r="K56" s="338"/>
      <c r="L56" s="338"/>
      <c r="M56" s="339"/>
      <c r="N56" s="346" t="str">
        <f t="shared" si="4"/>
        <v/>
      </c>
      <c r="O56" s="364"/>
      <c r="P56" s="76" t="str">
        <f>IF(Extensão!F14=0,"",Extensão!F14)</f>
        <v/>
      </c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  <c r="AB56" s="35"/>
      <c r="AC56" s="35"/>
      <c r="AD56" s="169"/>
      <c r="AE56" s="169"/>
    </row>
    <row r="57" spans="1:31" x14ac:dyDescent="0.25">
      <c r="A57" s="337" t="str">
        <f>IF(Extensão!A15="","",Extensão!A15)</f>
        <v/>
      </c>
      <c r="B57" s="338"/>
      <c r="C57" s="338"/>
      <c r="D57" s="338"/>
      <c r="E57" s="338"/>
      <c r="F57" s="338"/>
      <c r="G57" s="338"/>
      <c r="H57" s="338"/>
      <c r="I57" s="338"/>
      <c r="J57" s="338"/>
      <c r="K57" s="338"/>
      <c r="L57" s="338"/>
      <c r="M57" s="339"/>
      <c r="N57" s="346" t="str">
        <f t="shared" si="4"/>
        <v/>
      </c>
      <c r="O57" s="364"/>
      <c r="P57" s="76" t="str">
        <f>IF(Extensão!F15=0,"",Extensão!F15)</f>
        <v/>
      </c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  <c r="AB57" s="35"/>
      <c r="AC57" s="35"/>
      <c r="AD57" s="169"/>
      <c r="AE57" s="169"/>
    </row>
    <row r="58" spans="1:31" x14ac:dyDescent="0.25">
      <c r="A58" s="337" t="str">
        <f>IF(Extensão!A16="","",Extensão!A16)</f>
        <v/>
      </c>
      <c r="B58" s="338"/>
      <c r="C58" s="338"/>
      <c r="D58" s="338"/>
      <c r="E58" s="338"/>
      <c r="F58" s="338"/>
      <c r="G58" s="338"/>
      <c r="H58" s="338"/>
      <c r="I58" s="338"/>
      <c r="J58" s="338"/>
      <c r="K58" s="338"/>
      <c r="L58" s="338"/>
      <c r="M58" s="339"/>
      <c r="N58" s="346" t="str">
        <f t="shared" si="4"/>
        <v/>
      </c>
      <c r="O58" s="364"/>
      <c r="P58" s="76" t="str">
        <f>IF(Extensão!F16=0,"",Extensão!F16)</f>
        <v/>
      </c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169"/>
      <c r="AE58" s="169"/>
    </row>
    <row r="59" spans="1:31" x14ac:dyDescent="0.25">
      <c r="A59" s="337" t="str">
        <f>IF(Extensão!A17="","",Extensão!A17)</f>
        <v/>
      </c>
      <c r="B59" s="338"/>
      <c r="C59" s="338"/>
      <c r="D59" s="338"/>
      <c r="E59" s="338"/>
      <c r="F59" s="338"/>
      <c r="G59" s="338"/>
      <c r="H59" s="338"/>
      <c r="I59" s="338"/>
      <c r="J59" s="338"/>
      <c r="K59" s="338"/>
      <c r="L59" s="338"/>
      <c r="M59" s="339"/>
      <c r="N59" s="346" t="str">
        <f t="shared" si="4"/>
        <v/>
      </c>
      <c r="O59" s="364"/>
      <c r="P59" s="76" t="str">
        <f>IF(Extensão!F17=0,"",Extensão!F17)</f>
        <v/>
      </c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  <c r="AB59" s="35"/>
      <c r="AC59" s="35"/>
      <c r="AD59" s="169"/>
      <c r="AE59" s="169"/>
    </row>
    <row r="60" spans="1:31" x14ac:dyDescent="0.25">
      <c r="A60" s="337" t="str">
        <f>IF(Extensão!A18="","",Extensão!A18)</f>
        <v/>
      </c>
      <c r="B60" s="338"/>
      <c r="C60" s="338"/>
      <c r="D60" s="338"/>
      <c r="E60" s="338"/>
      <c r="F60" s="338"/>
      <c r="G60" s="338"/>
      <c r="H60" s="338"/>
      <c r="I60" s="338"/>
      <c r="J60" s="338"/>
      <c r="K60" s="338"/>
      <c r="L60" s="338"/>
      <c r="M60" s="339"/>
      <c r="N60" s="346" t="str">
        <f t="shared" si="4"/>
        <v/>
      </c>
      <c r="O60" s="364"/>
      <c r="P60" s="76" t="str">
        <f>IF(Extensão!F18=0,"",Extensão!F18)</f>
        <v/>
      </c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  <c r="AB60" s="35"/>
      <c r="AC60" s="35"/>
      <c r="AD60" s="169"/>
      <c r="AE60" s="169"/>
    </row>
    <row r="61" spans="1:31" x14ac:dyDescent="0.25">
      <c r="A61" s="372" t="str">
        <f>IF(Extensão!A19="","",Extensão!A19)</f>
        <v/>
      </c>
      <c r="B61" s="373"/>
      <c r="C61" s="373"/>
      <c r="D61" s="373"/>
      <c r="E61" s="373"/>
      <c r="F61" s="373"/>
      <c r="G61" s="373"/>
      <c r="H61" s="373"/>
      <c r="I61" s="373"/>
      <c r="J61" s="373"/>
      <c r="K61" s="373"/>
      <c r="L61" s="373"/>
      <c r="M61" s="374"/>
      <c r="N61" s="348" t="str">
        <f t="shared" si="4"/>
        <v/>
      </c>
      <c r="O61" s="369"/>
      <c r="P61" s="76" t="str">
        <f>IF(Extensão!F19=0,"",Extensão!F19)</f>
        <v/>
      </c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  <c r="AB61" s="35"/>
      <c r="AC61" s="35"/>
      <c r="AD61" s="169"/>
      <c r="AE61" s="169"/>
    </row>
    <row r="62" spans="1:31" x14ac:dyDescent="0.25">
      <c r="A62" s="35"/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148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169"/>
      <c r="AE62" s="169"/>
    </row>
    <row r="63" spans="1:31" x14ac:dyDescent="0.25">
      <c r="A63" s="35"/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148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169"/>
      <c r="AE63" s="169"/>
    </row>
    <row r="64" spans="1:31" x14ac:dyDescent="0.25">
      <c r="A64" s="35"/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169"/>
      <c r="AE64" s="169"/>
    </row>
    <row r="65" spans="1:31" x14ac:dyDescent="0.25">
      <c r="A65" s="35"/>
      <c r="B65" s="35"/>
      <c r="C65" s="35"/>
      <c r="D65" s="35"/>
      <c r="E65" s="35"/>
      <c r="F65" s="35"/>
      <c r="G65" s="35"/>
      <c r="H65" s="331">
        <f ca="1">TODAY()</f>
        <v>45800</v>
      </c>
      <c r="I65" s="331"/>
      <c r="J65" s="331"/>
      <c r="K65" s="35"/>
      <c r="L65" s="35"/>
      <c r="M65" s="35"/>
      <c r="N65" s="35"/>
      <c r="O65" s="58" t="s">
        <v>206</v>
      </c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169"/>
      <c r="AE65" s="169"/>
    </row>
    <row r="66" spans="1:31" x14ac:dyDescent="0.25">
      <c r="A66" s="35"/>
      <c r="B66" s="35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169"/>
      <c r="AE66" s="169"/>
    </row>
    <row r="67" spans="1:31" ht="15.75" x14ac:dyDescent="0.25">
      <c r="A67" s="159" t="s">
        <v>113</v>
      </c>
      <c r="B67" s="35"/>
      <c r="C67" s="35"/>
      <c r="D67" s="159" t="str">
        <f>Gestão!G9</f>
        <v>0 h 0 min</v>
      </c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169"/>
      <c r="AE67" s="169"/>
    </row>
    <row r="68" spans="1:31" ht="7.5" customHeight="1" x14ac:dyDescent="0.25">
      <c r="A68" s="35"/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169"/>
      <c r="AE68" s="169"/>
    </row>
    <row r="69" spans="1:31" x14ac:dyDescent="0.25">
      <c r="A69" s="160" t="s">
        <v>3</v>
      </c>
      <c r="B69" s="161"/>
      <c r="C69" s="161"/>
      <c r="D69" s="160" t="s">
        <v>77</v>
      </c>
      <c r="E69" s="161"/>
      <c r="F69" s="161"/>
      <c r="G69" s="161"/>
      <c r="H69" s="177"/>
      <c r="I69" s="177"/>
      <c r="J69" s="161"/>
      <c r="K69" s="161"/>
      <c r="L69" s="161"/>
      <c r="M69" s="162"/>
      <c r="N69" s="368" t="s">
        <v>156</v>
      </c>
      <c r="O69" s="363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169"/>
      <c r="AE69" s="169"/>
    </row>
    <row r="70" spans="1:31" x14ac:dyDescent="0.25">
      <c r="A70" s="170" t="str">
        <f>IF(Gestão!A13="","",Gestão!A13)</f>
        <v>Membro NDE</v>
      </c>
      <c r="B70" s="35"/>
      <c r="C70" s="35"/>
      <c r="D70" s="340" t="str">
        <f>IF(Gestão!C13="","",Gestão!C13)</f>
        <v>Curso de Graduação X</v>
      </c>
      <c r="E70" s="341"/>
      <c r="F70" s="341"/>
      <c r="G70" s="341"/>
      <c r="H70" s="341"/>
      <c r="I70" s="341"/>
      <c r="J70" s="341"/>
      <c r="K70" s="341"/>
      <c r="L70" s="341"/>
      <c r="M70" s="342"/>
      <c r="N70" s="347" t="str">
        <f t="shared" ref="N70:N79" si="5">IF(P70="","",INT(P70/60) &amp; " h " &amp; P70-(INT(P70/60)*60) &amp; " min")</f>
        <v/>
      </c>
      <c r="O70" s="364"/>
      <c r="P70" s="76" t="str">
        <f>IF(Gestão!I13=0,"",Gestão!I13)</f>
        <v/>
      </c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169"/>
      <c r="AE70" s="169"/>
    </row>
    <row r="71" spans="1:31" x14ac:dyDescent="0.25">
      <c r="A71" s="170" t="str">
        <f>IF(Gestão!A14="","",Gestão!A14)</f>
        <v>Membro comissão interna</v>
      </c>
      <c r="B71" s="35"/>
      <c r="C71" s="35"/>
      <c r="D71" s="340" t="str">
        <f>IF(Gestão!C14="","",Gestão!C14)</f>
        <v>Avaliação docente</v>
      </c>
      <c r="E71" s="341"/>
      <c r="F71" s="341"/>
      <c r="G71" s="341"/>
      <c r="H71" s="341"/>
      <c r="I71" s="341"/>
      <c r="J71" s="341"/>
      <c r="K71" s="341"/>
      <c r="L71" s="341"/>
      <c r="M71" s="342"/>
      <c r="N71" s="347" t="str">
        <f t="shared" si="5"/>
        <v/>
      </c>
      <c r="O71" s="364"/>
      <c r="P71" s="76" t="str">
        <f>IF(Gestão!I14=0,"",Gestão!I14)</f>
        <v/>
      </c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5"/>
      <c r="AB71" s="35"/>
      <c r="AC71" s="35"/>
      <c r="AD71" s="169"/>
      <c r="AE71" s="169"/>
    </row>
    <row r="72" spans="1:31" x14ac:dyDescent="0.25">
      <c r="A72" s="170" t="str">
        <f>IF(Gestão!A15="","",Gestão!A15)</f>
        <v>Membro Conselho</v>
      </c>
      <c r="B72" s="35"/>
      <c r="C72" s="35"/>
      <c r="D72" s="340" t="str">
        <f>IF(Gestão!C15="","",Gestão!C15)</f>
        <v>Conselho da Faculdade X</v>
      </c>
      <c r="E72" s="341"/>
      <c r="F72" s="341"/>
      <c r="G72" s="341"/>
      <c r="H72" s="341"/>
      <c r="I72" s="341"/>
      <c r="J72" s="341"/>
      <c r="K72" s="341"/>
      <c r="L72" s="341"/>
      <c r="M72" s="342"/>
      <c r="N72" s="347" t="str">
        <f t="shared" si="5"/>
        <v/>
      </c>
      <c r="O72" s="364"/>
      <c r="P72" s="76" t="str">
        <f>IF(Gestão!I15=0,"",Gestão!I15)</f>
        <v/>
      </c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169"/>
      <c r="AE72" s="169"/>
    </row>
    <row r="73" spans="1:31" x14ac:dyDescent="0.25">
      <c r="A73" s="170" t="str">
        <f>IF(Gestão!A16="","",Gestão!A16)</f>
        <v/>
      </c>
      <c r="B73" s="35"/>
      <c r="C73" s="35"/>
      <c r="D73" s="340" t="str">
        <f>IF(Gestão!C16="","",Gestão!C16)</f>
        <v/>
      </c>
      <c r="E73" s="341"/>
      <c r="F73" s="341"/>
      <c r="G73" s="341"/>
      <c r="H73" s="341"/>
      <c r="I73" s="341"/>
      <c r="J73" s="341"/>
      <c r="K73" s="341"/>
      <c r="L73" s="341"/>
      <c r="M73" s="342"/>
      <c r="N73" s="347" t="str">
        <f t="shared" si="5"/>
        <v/>
      </c>
      <c r="O73" s="364"/>
      <c r="P73" s="76" t="str">
        <f>IF(Gestão!I16=0,"",Gestão!I16)</f>
        <v/>
      </c>
      <c r="Q73" s="35"/>
      <c r="R73" s="35"/>
      <c r="S73" s="35"/>
      <c r="T73" s="35"/>
      <c r="U73" s="35"/>
      <c r="V73" s="35"/>
      <c r="W73" s="35"/>
      <c r="X73" s="35"/>
      <c r="Y73" s="35"/>
      <c r="Z73" s="35"/>
      <c r="AA73" s="35"/>
      <c r="AB73" s="35"/>
      <c r="AC73" s="35"/>
      <c r="AD73" s="169"/>
      <c r="AE73" s="169"/>
    </row>
    <row r="74" spans="1:31" x14ac:dyDescent="0.25">
      <c r="A74" s="170" t="str">
        <f>IF(Gestão!A17="","",Gestão!A17)</f>
        <v/>
      </c>
      <c r="B74" s="35"/>
      <c r="C74" s="35"/>
      <c r="D74" s="340" t="str">
        <f>IF(Gestão!C17="","",Gestão!C17)</f>
        <v/>
      </c>
      <c r="E74" s="341"/>
      <c r="F74" s="341"/>
      <c r="G74" s="341"/>
      <c r="H74" s="341"/>
      <c r="I74" s="341"/>
      <c r="J74" s="341"/>
      <c r="K74" s="341"/>
      <c r="L74" s="341"/>
      <c r="M74" s="342"/>
      <c r="N74" s="347" t="str">
        <f t="shared" si="5"/>
        <v/>
      </c>
      <c r="O74" s="364"/>
      <c r="P74" s="76" t="str">
        <f>IF(Gestão!I17=0,"",Gestão!I17)</f>
        <v/>
      </c>
      <c r="Q74" s="35"/>
      <c r="R74" s="35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169"/>
      <c r="AE74" s="169"/>
    </row>
    <row r="75" spans="1:31" x14ac:dyDescent="0.25">
      <c r="A75" s="170" t="str">
        <f>IF(Gestão!A18="","",Gestão!A18)</f>
        <v/>
      </c>
      <c r="B75" s="35"/>
      <c r="C75" s="35"/>
      <c r="D75" s="340" t="str">
        <f>IF(Gestão!C18="","",Gestão!C18)</f>
        <v/>
      </c>
      <c r="E75" s="341"/>
      <c r="F75" s="341"/>
      <c r="G75" s="341"/>
      <c r="H75" s="341"/>
      <c r="I75" s="341"/>
      <c r="J75" s="341"/>
      <c r="K75" s="341"/>
      <c r="L75" s="341"/>
      <c r="M75" s="342"/>
      <c r="N75" s="347" t="str">
        <f t="shared" si="5"/>
        <v/>
      </c>
      <c r="O75" s="364"/>
      <c r="P75" s="76" t="str">
        <f>IF(Gestão!I18=0,"",Gestão!I18)</f>
        <v/>
      </c>
      <c r="Q75" s="35"/>
      <c r="R75" s="35"/>
      <c r="S75" s="35"/>
      <c r="T75" s="35"/>
      <c r="U75" s="35"/>
      <c r="V75" s="35"/>
      <c r="W75" s="35"/>
      <c r="X75" s="35"/>
      <c r="Y75" s="35"/>
      <c r="Z75" s="35"/>
      <c r="AA75" s="35"/>
      <c r="AB75" s="35"/>
      <c r="AC75" s="35"/>
      <c r="AD75" s="169"/>
      <c r="AE75" s="169"/>
    </row>
    <row r="76" spans="1:31" x14ac:dyDescent="0.25">
      <c r="A76" s="170" t="str">
        <f>IF(Gestão!A19="","",Gestão!A19)</f>
        <v/>
      </c>
      <c r="B76" s="35"/>
      <c r="C76" s="35"/>
      <c r="D76" s="340" t="str">
        <f>IF(Gestão!C19="","",Gestão!C19)</f>
        <v/>
      </c>
      <c r="E76" s="341"/>
      <c r="F76" s="341"/>
      <c r="G76" s="341"/>
      <c r="H76" s="341"/>
      <c r="I76" s="341"/>
      <c r="J76" s="341"/>
      <c r="K76" s="341"/>
      <c r="L76" s="341"/>
      <c r="M76" s="342"/>
      <c r="N76" s="347" t="str">
        <f t="shared" si="5"/>
        <v/>
      </c>
      <c r="O76" s="364"/>
      <c r="P76" s="76" t="str">
        <f>IF(Gestão!I19=0,"",Gestão!I19)</f>
        <v/>
      </c>
      <c r="Q76" s="35"/>
      <c r="R76" s="35"/>
      <c r="S76" s="35"/>
      <c r="T76" s="35"/>
      <c r="U76" s="35"/>
      <c r="V76" s="35"/>
      <c r="W76" s="35"/>
      <c r="X76" s="35"/>
      <c r="Y76" s="35"/>
      <c r="Z76" s="35"/>
      <c r="AA76" s="35"/>
      <c r="AB76" s="35"/>
      <c r="AC76" s="35"/>
      <c r="AD76" s="169"/>
      <c r="AE76" s="169"/>
    </row>
    <row r="77" spans="1:31" x14ac:dyDescent="0.25">
      <c r="A77" s="170" t="str">
        <f>IF(Gestão!A20="","",Gestão!A20)</f>
        <v/>
      </c>
      <c r="B77" s="35"/>
      <c r="C77" s="35"/>
      <c r="D77" s="340" t="str">
        <f>IF(Gestão!C20="","",Gestão!C20)</f>
        <v/>
      </c>
      <c r="E77" s="341"/>
      <c r="F77" s="341"/>
      <c r="G77" s="341"/>
      <c r="H77" s="341"/>
      <c r="I77" s="341"/>
      <c r="J77" s="341"/>
      <c r="K77" s="341"/>
      <c r="L77" s="341"/>
      <c r="M77" s="342"/>
      <c r="N77" s="347" t="str">
        <f t="shared" si="5"/>
        <v/>
      </c>
      <c r="O77" s="364"/>
      <c r="P77" s="76" t="str">
        <f>IF(Gestão!I20=0,"",Gestão!I20)</f>
        <v/>
      </c>
      <c r="Q77" s="35"/>
      <c r="R77" s="35"/>
      <c r="S77" s="35"/>
      <c r="T77" s="35"/>
      <c r="U77" s="35"/>
      <c r="V77" s="35"/>
      <c r="W77" s="35"/>
      <c r="X77" s="35"/>
      <c r="Y77" s="35"/>
      <c r="Z77" s="35"/>
      <c r="AA77" s="35"/>
      <c r="AB77" s="35"/>
      <c r="AC77" s="35"/>
      <c r="AD77" s="169"/>
      <c r="AE77" s="169"/>
    </row>
    <row r="78" spans="1:31" x14ac:dyDescent="0.25">
      <c r="A78" s="170" t="str">
        <f>IF(Gestão!A21="","",Gestão!A21)</f>
        <v/>
      </c>
      <c r="B78" s="35"/>
      <c r="C78" s="35"/>
      <c r="D78" s="340" t="str">
        <f>IF(Gestão!C21="","",Gestão!C21)</f>
        <v/>
      </c>
      <c r="E78" s="341"/>
      <c r="F78" s="341"/>
      <c r="G78" s="341"/>
      <c r="H78" s="341"/>
      <c r="I78" s="341"/>
      <c r="J78" s="341"/>
      <c r="K78" s="341"/>
      <c r="L78" s="341"/>
      <c r="M78" s="342"/>
      <c r="N78" s="347" t="str">
        <f t="shared" si="5"/>
        <v/>
      </c>
      <c r="O78" s="364"/>
      <c r="P78" s="76" t="str">
        <f>IF(Gestão!I21=0,"",Gestão!I21)</f>
        <v/>
      </c>
      <c r="Q78" s="35"/>
      <c r="R78" s="35"/>
      <c r="S78" s="35"/>
      <c r="T78" s="35"/>
      <c r="U78" s="35"/>
      <c r="V78" s="35"/>
      <c r="W78" s="35"/>
      <c r="X78" s="35"/>
      <c r="Y78" s="35"/>
      <c r="Z78" s="35"/>
      <c r="AA78" s="35"/>
      <c r="AB78" s="35"/>
      <c r="AC78" s="35"/>
      <c r="AD78" s="169"/>
      <c r="AE78" s="169"/>
    </row>
    <row r="79" spans="1:31" x14ac:dyDescent="0.25">
      <c r="A79" s="171" t="str">
        <f>IF(Gestão!A22="","",Gestão!A22)</f>
        <v>Reitor</v>
      </c>
      <c r="B79" s="158"/>
      <c r="C79" s="158"/>
      <c r="D79" s="343" t="str">
        <f>IF(Gestão!C22="","",Gestão!C22)</f>
        <v/>
      </c>
      <c r="E79" s="344"/>
      <c r="F79" s="344"/>
      <c r="G79" s="344"/>
      <c r="H79" s="344"/>
      <c r="I79" s="344"/>
      <c r="J79" s="344"/>
      <c r="K79" s="344"/>
      <c r="L79" s="344"/>
      <c r="M79" s="345"/>
      <c r="N79" s="349" t="str">
        <f t="shared" si="5"/>
        <v/>
      </c>
      <c r="O79" s="369"/>
      <c r="P79" s="76" t="str">
        <f>IF(Gestão!I22=0,"",Gestão!I22)</f>
        <v/>
      </c>
      <c r="Q79" s="35"/>
      <c r="R79" s="35"/>
      <c r="S79" s="35"/>
      <c r="T79" s="35"/>
      <c r="U79" s="35"/>
      <c r="V79" s="35"/>
      <c r="W79" s="35"/>
      <c r="X79" s="35"/>
      <c r="Y79" s="35"/>
      <c r="Z79" s="35"/>
      <c r="AA79" s="35"/>
      <c r="AB79" s="35"/>
      <c r="AC79" s="35"/>
      <c r="AD79" s="169"/>
      <c r="AE79" s="169"/>
    </row>
    <row r="80" spans="1:31" x14ac:dyDescent="0.25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5"/>
      <c r="Z80" s="35"/>
      <c r="AA80" s="35"/>
      <c r="AB80" s="35"/>
      <c r="AC80" s="35"/>
      <c r="AD80" s="169"/>
      <c r="AE80" s="169"/>
    </row>
    <row r="81" spans="1:31" ht="15.75" x14ac:dyDescent="0.25">
      <c r="A81" s="159" t="s">
        <v>98</v>
      </c>
      <c r="B81" s="35"/>
      <c r="C81" s="35"/>
      <c r="D81" s="159" t="str">
        <f>Outras!G10</f>
        <v>3 h 10 min</v>
      </c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148"/>
      <c r="Q81" s="35"/>
      <c r="R81" s="35"/>
      <c r="S81" s="35"/>
      <c r="T81" s="35"/>
      <c r="U81" s="35"/>
      <c r="V81" s="35"/>
      <c r="W81" s="35"/>
      <c r="X81" s="35"/>
      <c r="Y81" s="35"/>
      <c r="Z81" s="35"/>
      <c r="AA81" s="35"/>
      <c r="AB81" s="35"/>
      <c r="AC81" s="35"/>
      <c r="AD81" s="169"/>
      <c r="AE81" s="169"/>
    </row>
    <row r="82" spans="1:31" ht="7.5" customHeight="1" x14ac:dyDescent="0.25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148"/>
      <c r="Q82" s="35"/>
      <c r="R82" s="35"/>
      <c r="S82" s="35"/>
      <c r="T82" s="35"/>
      <c r="U82" s="35"/>
      <c r="V82" s="35"/>
      <c r="W82" s="35"/>
      <c r="X82" s="35"/>
      <c r="Y82" s="35"/>
      <c r="Z82" s="35"/>
      <c r="AA82" s="35"/>
      <c r="AB82" s="35"/>
      <c r="AC82" s="35"/>
      <c r="AD82" s="169"/>
      <c r="AE82" s="169"/>
    </row>
    <row r="83" spans="1:31" x14ac:dyDescent="0.25">
      <c r="A83" s="332" t="s">
        <v>77</v>
      </c>
      <c r="B83" s="333"/>
      <c r="C83" s="333"/>
      <c r="D83" s="333"/>
      <c r="E83" s="177"/>
      <c r="F83" s="185"/>
      <c r="G83" s="177"/>
      <c r="H83" s="161"/>
      <c r="I83" s="161"/>
      <c r="J83" s="162"/>
      <c r="K83" s="362" t="s">
        <v>156</v>
      </c>
      <c r="L83" s="368"/>
      <c r="M83" s="161"/>
      <c r="N83" s="161"/>
      <c r="O83" s="162"/>
      <c r="P83" s="148"/>
      <c r="Q83" s="35"/>
      <c r="R83" s="35"/>
      <c r="S83" s="35"/>
      <c r="T83" s="35"/>
      <c r="U83" s="35"/>
      <c r="V83" s="35"/>
      <c r="W83" s="35"/>
      <c r="X83" s="35"/>
      <c r="Y83" s="35"/>
      <c r="Z83" s="35"/>
      <c r="AA83" s="35"/>
      <c r="AB83" s="35"/>
      <c r="AC83" s="35"/>
      <c r="AD83" s="169"/>
      <c r="AE83" s="169"/>
    </row>
    <row r="84" spans="1:31" x14ac:dyDescent="0.25">
      <c r="A84" s="340" t="str">
        <f>IF(Outras!A14="","",Outras!A14)</f>
        <v>Exemplo</v>
      </c>
      <c r="B84" s="341"/>
      <c r="C84" s="341"/>
      <c r="D84" s="341"/>
      <c r="E84" s="341"/>
      <c r="F84" s="341"/>
      <c r="G84" s="341"/>
      <c r="H84" s="341"/>
      <c r="I84" s="341"/>
      <c r="J84" s="342"/>
      <c r="K84" s="370" t="str">
        <f t="shared" ref="K84:K91" si="6">IF(P84="","",INT(P84/60) &amp; " h " &amp; P84-(INT(P84/60)*60) &amp; " min")</f>
        <v>2 h 0 min</v>
      </c>
      <c r="L84" s="371"/>
      <c r="M84" s="35"/>
      <c r="N84" s="35"/>
      <c r="O84" s="165"/>
      <c r="P84" s="76">
        <f>IF(Outras!H14=0,"",Outras!H14)</f>
        <v>120</v>
      </c>
      <c r="Q84" s="35"/>
      <c r="R84" s="35"/>
      <c r="S84" s="35"/>
      <c r="T84" s="35"/>
      <c r="U84" s="35"/>
      <c r="V84" s="35"/>
      <c r="W84" s="35"/>
      <c r="X84" s="35"/>
      <c r="Y84" s="35"/>
      <c r="Z84" s="35"/>
      <c r="AA84" s="35"/>
      <c r="AB84" s="35"/>
      <c r="AC84" s="35"/>
      <c r="AD84" s="169"/>
      <c r="AE84" s="169"/>
    </row>
    <row r="85" spans="1:31" x14ac:dyDescent="0.25">
      <c r="A85" s="340" t="str">
        <f>IF(Outras!A15="","",Outras!A15)</f>
        <v>Outro exemplo</v>
      </c>
      <c r="B85" s="341"/>
      <c r="C85" s="341"/>
      <c r="D85" s="341"/>
      <c r="E85" s="341"/>
      <c r="F85" s="341"/>
      <c r="G85" s="341"/>
      <c r="H85" s="341"/>
      <c r="I85" s="341"/>
      <c r="J85" s="342"/>
      <c r="K85" s="346" t="str">
        <f t="shared" si="6"/>
        <v>1 h 10 min</v>
      </c>
      <c r="L85" s="347"/>
      <c r="M85" s="35"/>
      <c r="N85" s="35"/>
      <c r="O85" s="165"/>
      <c r="P85" s="76">
        <f>IF(Outras!H15=0,"",Outras!H15)</f>
        <v>70</v>
      </c>
      <c r="Q85" s="35"/>
      <c r="R85" s="35"/>
      <c r="S85" s="35"/>
      <c r="T85" s="35"/>
      <c r="U85" s="35"/>
      <c r="V85" s="35"/>
      <c r="W85" s="35"/>
      <c r="X85" s="35"/>
      <c r="Y85" s="35"/>
      <c r="Z85" s="35"/>
      <c r="AA85" s="35"/>
      <c r="AB85" s="35"/>
      <c r="AC85" s="35"/>
      <c r="AD85" s="169"/>
      <c r="AE85" s="169"/>
    </row>
    <row r="86" spans="1:31" x14ac:dyDescent="0.25">
      <c r="A86" s="340" t="str">
        <f>IF(Outras!A16="","",Outras!A16)</f>
        <v/>
      </c>
      <c r="B86" s="341"/>
      <c r="C86" s="341"/>
      <c r="D86" s="341"/>
      <c r="E86" s="341"/>
      <c r="F86" s="341"/>
      <c r="G86" s="341"/>
      <c r="H86" s="341"/>
      <c r="I86" s="341"/>
      <c r="J86" s="342"/>
      <c r="K86" s="346" t="str">
        <f t="shared" si="6"/>
        <v/>
      </c>
      <c r="L86" s="347"/>
      <c r="M86" s="35"/>
      <c r="N86" s="35"/>
      <c r="O86" s="165"/>
      <c r="P86" s="76" t="str">
        <f>IF(Outras!H16=0,"",Outras!H16)</f>
        <v/>
      </c>
      <c r="Q86" s="35"/>
      <c r="R86" s="35"/>
      <c r="S86" s="35"/>
      <c r="T86" s="35"/>
      <c r="U86" s="35"/>
      <c r="V86" s="35"/>
      <c r="W86" s="35"/>
      <c r="X86" s="35"/>
      <c r="Y86" s="35"/>
      <c r="Z86" s="35"/>
      <c r="AA86" s="35"/>
      <c r="AB86" s="35"/>
      <c r="AC86" s="35"/>
      <c r="AD86" s="169"/>
      <c r="AE86" s="169"/>
    </row>
    <row r="87" spans="1:31" x14ac:dyDescent="0.25">
      <c r="A87" s="340" t="str">
        <f>IF(Outras!A17="","",Outras!A17)</f>
        <v/>
      </c>
      <c r="B87" s="341"/>
      <c r="C87" s="341"/>
      <c r="D87" s="341"/>
      <c r="E87" s="341"/>
      <c r="F87" s="341"/>
      <c r="G87" s="341"/>
      <c r="H87" s="341"/>
      <c r="I87" s="341"/>
      <c r="J87" s="342"/>
      <c r="K87" s="346" t="str">
        <f t="shared" si="6"/>
        <v/>
      </c>
      <c r="L87" s="347"/>
      <c r="M87" s="35"/>
      <c r="N87" s="35"/>
      <c r="O87" s="165"/>
      <c r="P87" s="76" t="str">
        <f>IF(Outras!H17=0,"",Outras!H17)</f>
        <v/>
      </c>
      <c r="Q87" s="35"/>
      <c r="R87" s="35"/>
      <c r="S87" s="35"/>
      <c r="T87" s="35"/>
      <c r="U87" s="35"/>
      <c r="V87" s="35"/>
      <c r="W87" s="35"/>
      <c r="X87" s="35"/>
      <c r="Y87" s="35"/>
      <c r="Z87" s="35"/>
      <c r="AA87" s="35"/>
      <c r="AB87" s="35"/>
      <c r="AC87" s="35"/>
      <c r="AD87" s="169"/>
      <c r="AE87" s="169"/>
    </row>
    <row r="88" spans="1:31" x14ac:dyDescent="0.25">
      <c r="A88" s="340" t="str">
        <f>IF(Outras!A18="","",Outras!A18)</f>
        <v/>
      </c>
      <c r="B88" s="341"/>
      <c r="C88" s="341"/>
      <c r="D88" s="341"/>
      <c r="E88" s="341"/>
      <c r="F88" s="341"/>
      <c r="G88" s="341"/>
      <c r="H88" s="341"/>
      <c r="I88" s="341"/>
      <c r="J88" s="342"/>
      <c r="K88" s="346" t="str">
        <f t="shared" si="6"/>
        <v/>
      </c>
      <c r="L88" s="347"/>
      <c r="M88" s="35"/>
      <c r="N88" s="35"/>
      <c r="O88" s="165"/>
      <c r="P88" s="76" t="str">
        <f>IF(Outras!H18=0,"",Outras!H18)</f>
        <v/>
      </c>
      <c r="Q88" s="35"/>
      <c r="R88" s="35"/>
      <c r="S88" s="35"/>
      <c r="T88" s="35"/>
      <c r="U88" s="35"/>
      <c r="V88" s="35"/>
      <c r="W88" s="35"/>
      <c r="X88" s="35"/>
      <c r="Y88" s="35"/>
      <c r="Z88" s="35"/>
      <c r="AA88" s="35"/>
      <c r="AB88" s="35"/>
      <c r="AC88" s="35"/>
      <c r="AD88" s="169"/>
      <c r="AE88" s="169"/>
    </row>
    <row r="89" spans="1:31" x14ac:dyDescent="0.25">
      <c r="A89" s="340" t="str">
        <f>IF(Outras!A19="","",Outras!A19)</f>
        <v/>
      </c>
      <c r="B89" s="341"/>
      <c r="C89" s="341"/>
      <c r="D89" s="341"/>
      <c r="E89" s="341"/>
      <c r="F89" s="341"/>
      <c r="G89" s="341"/>
      <c r="H89" s="341"/>
      <c r="I89" s="341"/>
      <c r="J89" s="342"/>
      <c r="K89" s="346" t="str">
        <f t="shared" si="6"/>
        <v/>
      </c>
      <c r="L89" s="347"/>
      <c r="M89" s="35"/>
      <c r="N89" s="35"/>
      <c r="O89" s="165"/>
      <c r="P89" s="76" t="str">
        <f>IF(Outras!H19=0,"",Outras!H19)</f>
        <v/>
      </c>
      <c r="Q89" s="35"/>
      <c r="R89" s="35"/>
      <c r="S89" s="35"/>
      <c r="T89" s="35"/>
      <c r="U89" s="35"/>
      <c r="V89" s="35"/>
      <c r="W89" s="35"/>
      <c r="X89" s="35"/>
      <c r="Y89" s="35"/>
      <c r="Z89" s="35"/>
      <c r="AA89" s="35"/>
      <c r="AB89" s="35"/>
      <c r="AC89" s="35"/>
      <c r="AD89" s="169"/>
      <c r="AE89" s="169"/>
    </row>
    <row r="90" spans="1:31" x14ac:dyDescent="0.25">
      <c r="A90" s="340" t="str">
        <f>IF(Outras!A20="","",Outras!A20)</f>
        <v/>
      </c>
      <c r="B90" s="341"/>
      <c r="C90" s="341"/>
      <c r="D90" s="341"/>
      <c r="E90" s="341"/>
      <c r="F90" s="341"/>
      <c r="G90" s="341"/>
      <c r="H90" s="341"/>
      <c r="I90" s="341"/>
      <c r="J90" s="342"/>
      <c r="K90" s="346" t="str">
        <f t="shared" si="6"/>
        <v/>
      </c>
      <c r="L90" s="347"/>
      <c r="M90" s="35"/>
      <c r="N90" s="35"/>
      <c r="O90" s="165"/>
      <c r="P90" s="76" t="str">
        <f>IF(Outras!H20=0,"",Outras!H20)</f>
        <v/>
      </c>
      <c r="Q90" s="35"/>
      <c r="R90" s="35"/>
      <c r="S90" s="35"/>
      <c r="T90" s="35"/>
      <c r="U90" s="35"/>
      <c r="V90" s="35"/>
      <c r="W90" s="35"/>
      <c r="X90" s="35"/>
      <c r="Y90" s="35"/>
      <c r="Z90" s="35"/>
      <c r="AA90" s="35"/>
      <c r="AB90" s="35"/>
      <c r="AC90" s="35"/>
      <c r="AD90" s="169"/>
      <c r="AE90" s="169"/>
    </row>
    <row r="91" spans="1:31" x14ac:dyDescent="0.25">
      <c r="A91" s="343" t="str">
        <f>IF(Outras!A21="","",Outras!A21)</f>
        <v/>
      </c>
      <c r="B91" s="344"/>
      <c r="C91" s="344"/>
      <c r="D91" s="344"/>
      <c r="E91" s="344"/>
      <c r="F91" s="344"/>
      <c r="G91" s="344"/>
      <c r="H91" s="344"/>
      <c r="I91" s="344"/>
      <c r="J91" s="345"/>
      <c r="K91" s="348" t="str">
        <f t="shared" si="6"/>
        <v/>
      </c>
      <c r="L91" s="349"/>
      <c r="M91" s="158"/>
      <c r="N91" s="158"/>
      <c r="O91" s="167"/>
      <c r="P91" s="76" t="str">
        <f>IF(Outras!H21=0,"",Outras!H21)</f>
        <v/>
      </c>
      <c r="Q91" s="35"/>
      <c r="R91" s="35"/>
      <c r="S91" s="35"/>
      <c r="T91" s="35"/>
      <c r="U91" s="35"/>
      <c r="V91" s="35"/>
      <c r="W91" s="35"/>
      <c r="X91" s="35"/>
      <c r="Y91" s="35"/>
      <c r="Z91" s="35"/>
      <c r="AA91" s="35"/>
      <c r="AB91" s="35"/>
      <c r="AC91" s="35"/>
      <c r="AD91" s="169"/>
      <c r="AE91" s="169"/>
    </row>
    <row r="92" spans="1:31" x14ac:dyDescent="0.25">
      <c r="A92" s="35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5"/>
      <c r="AB92" s="35"/>
      <c r="AC92" s="35"/>
      <c r="AD92" s="169"/>
      <c r="AE92" s="169"/>
    </row>
    <row r="93" spans="1:31" x14ac:dyDescent="0.25">
      <c r="A93" s="35"/>
      <c r="B93" s="35"/>
      <c r="C93" s="35"/>
      <c r="D93" s="35"/>
      <c r="E93" s="35"/>
      <c r="F93" s="35"/>
      <c r="G93" s="35"/>
      <c r="H93" s="331">
        <f ca="1">TODAY()</f>
        <v>45800</v>
      </c>
      <c r="I93" s="331"/>
      <c r="J93" s="331"/>
      <c r="K93" s="35"/>
      <c r="L93" s="35"/>
      <c r="M93" s="35"/>
      <c r="N93" s="35"/>
      <c r="O93" s="58" t="s">
        <v>207</v>
      </c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169"/>
      <c r="AE93" s="169"/>
    </row>
    <row r="94" spans="1:31" x14ac:dyDescent="0.25">
      <c r="A94" s="35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169"/>
      <c r="AE94" s="169"/>
    </row>
    <row r="95" spans="1:31" ht="15.75" x14ac:dyDescent="0.25">
      <c r="A95" s="159" t="s">
        <v>196</v>
      </c>
      <c r="B95" s="35"/>
      <c r="C95" s="35"/>
      <c r="D95" s="159" t="str">
        <f>'Projetos de Ensino'!C8</f>
        <v>1 h 0 min</v>
      </c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169"/>
      <c r="AE95" s="169"/>
    </row>
    <row r="96" spans="1:31" ht="7.5" customHeight="1" x14ac:dyDescent="0.25">
      <c r="A96" s="35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169"/>
      <c r="AE96" s="169"/>
    </row>
    <row r="97" spans="1:31" x14ac:dyDescent="0.25">
      <c r="A97" s="332" t="s">
        <v>77</v>
      </c>
      <c r="B97" s="333"/>
      <c r="C97" s="333"/>
      <c r="D97" s="333"/>
      <c r="E97" s="177"/>
      <c r="F97" s="177"/>
      <c r="G97" s="161"/>
      <c r="H97" s="161"/>
      <c r="I97" s="161"/>
      <c r="J97" s="161"/>
      <c r="K97" s="161"/>
      <c r="L97" s="161"/>
      <c r="M97" s="162"/>
      <c r="N97" s="362" t="s">
        <v>156</v>
      </c>
      <c r="O97" s="363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169"/>
      <c r="AE97" s="169"/>
    </row>
    <row r="98" spans="1:31" x14ac:dyDescent="0.25">
      <c r="A98" s="334" t="str">
        <f>IF('Projetos de Ensino'!A12="","",'Projetos de Ensino'!A12)</f>
        <v>Exemplo ABC</v>
      </c>
      <c r="B98" s="335"/>
      <c r="C98" s="335"/>
      <c r="D98" s="335"/>
      <c r="E98" s="335"/>
      <c r="F98" s="335"/>
      <c r="G98" s="335"/>
      <c r="H98" s="335"/>
      <c r="I98" s="335"/>
      <c r="J98" s="335"/>
      <c r="K98" s="335"/>
      <c r="L98" s="335"/>
      <c r="M98" s="336"/>
      <c r="N98" s="346" t="str">
        <f t="shared" ref="N98:N101" si="7">IF(P98="","",INT(P98/60) &amp; " h " &amp; P98-(INT(P98/60)*60) &amp; " min")</f>
        <v>1 h 0 min</v>
      </c>
      <c r="O98" s="364"/>
      <c r="P98" s="76">
        <f>IF('Projetos de Ensino'!F12=0,"",'Projetos de Ensino'!F12)</f>
        <v>60</v>
      </c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169"/>
      <c r="AE98" s="169"/>
    </row>
    <row r="99" spans="1:31" x14ac:dyDescent="0.25">
      <c r="A99" s="337" t="str">
        <f>IF('Projetos de Ensino'!A13="","",'Projetos de Ensino'!A13)</f>
        <v/>
      </c>
      <c r="B99" s="338"/>
      <c r="C99" s="338"/>
      <c r="D99" s="338"/>
      <c r="E99" s="338"/>
      <c r="F99" s="338"/>
      <c r="G99" s="338"/>
      <c r="H99" s="338"/>
      <c r="I99" s="338"/>
      <c r="J99" s="338"/>
      <c r="K99" s="338"/>
      <c r="L99" s="338"/>
      <c r="M99" s="339"/>
      <c r="N99" s="346" t="str">
        <f t="shared" si="7"/>
        <v/>
      </c>
      <c r="O99" s="364"/>
      <c r="P99" s="76" t="str">
        <f>IF('Projetos de Ensino'!F13=0,"",'Projetos de Ensino'!F13)</f>
        <v/>
      </c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169"/>
      <c r="AE99" s="169"/>
    </row>
    <row r="100" spans="1:31" x14ac:dyDescent="0.25">
      <c r="A100" s="337" t="str">
        <f>IF('Projetos de Ensino'!A14="","",'Projetos de Ensino'!A14)</f>
        <v/>
      </c>
      <c r="B100" s="338"/>
      <c r="C100" s="338"/>
      <c r="D100" s="338"/>
      <c r="E100" s="338"/>
      <c r="F100" s="338"/>
      <c r="G100" s="338"/>
      <c r="H100" s="338"/>
      <c r="I100" s="338"/>
      <c r="J100" s="338"/>
      <c r="K100" s="338"/>
      <c r="L100" s="338"/>
      <c r="M100" s="339"/>
      <c r="N100" s="346" t="str">
        <f t="shared" si="7"/>
        <v/>
      </c>
      <c r="O100" s="364"/>
      <c r="P100" s="76" t="str">
        <f>IF('Projetos de Ensino'!F14=0,"",'Projetos de Ensino'!F14)</f>
        <v/>
      </c>
      <c r="Q100" s="35"/>
      <c r="R100" s="35"/>
      <c r="S100" s="35"/>
      <c r="T100" s="35"/>
      <c r="U100" s="35"/>
      <c r="V100" s="35"/>
      <c r="W100" s="35"/>
      <c r="X100" s="35"/>
      <c r="Y100" s="35"/>
      <c r="Z100" s="35"/>
      <c r="AA100" s="35"/>
      <c r="AB100" s="35"/>
      <c r="AC100" s="35"/>
      <c r="AD100" s="169"/>
      <c r="AE100" s="169"/>
    </row>
    <row r="101" spans="1:31" x14ac:dyDescent="0.25">
      <c r="A101" s="337" t="str">
        <f>IF('Projetos de Ensino'!A15="","",'Projetos de Ensino'!A15)</f>
        <v/>
      </c>
      <c r="B101" s="338"/>
      <c r="C101" s="338"/>
      <c r="D101" s="338"/>
      <c r="E101" s="338"/>
      <c r="F101" s="338"/>
      <c r="G101" s="338"/>
      <c r="H101" s="338"/>
      <c r="I101" s="338"/>
      <c r="J101" s="338"/>
      <c r="K101" s="338"/>
      <c r="L101" s="338"/>
      <c r="M101" s="339"/>
      <c r="N101" s="346" t="str">
        <f t="shared" si="7"/>
        <v/>
      </c>
      <c r="O101" s="364"/>
      <c r="P101" s="76" t="str">
        <f>IF('Projetos de Ensino'!F15=0,"",'Projetos de Ensino'!F15)</f>
        <v/>
      </c>
      <c r="Q101" s="35"/>
      <c r="R101" s="35"/>
      <c r="S101" s="35"/>
      <c r="T101" s="35"/>
      <c r="U101" s="35"/>
      <c r="V101" s="35"/>
      <c r="W101" s="35"/>
      <c r="X101" s="35"/>
      <c r="Y101" s="35"/>
      <c r="Z101" s="35"/>
      <c r="AA101" s="35"/>
      <c r="AB101" s="35"/>
      <c r="AC101" s="35"/>
      <c r="AD101" s="169"/>
      <c r="AE101" s="169"/>
    </row>
    <row r="102" spans="1:31" x14ac:dyDescent="0.25">
      <c r="A102" s="166" t="str">
        <f>IF('Projetos de Ensino'!A16="","",'Projetos de Ensino'!A16)</f>
        <v/>
      </c>
      <c r="B102" s="158"/>
      <c r="C102" s="158"/>
      <c r="D102" s="158"/>
      <c r="E102" s="158"/>
      <c r="F102" s="158"/>
      <c r="G102" s="158"/>
      <c r="H102" s="158"/>
      <c r="I102" s="158"/>
      <c r="J102" s="158"/>
      <c r="K102" s="158"/>
      <c r="L102" s="158"/>
      <c r="M102" s="167"/>
      <c r="N102" s="166"/>
      <c r="O102" s="167"/>
      <c r="P102" s="76" t="str">
        <f>IF('Projetos de Ensino'!F16=0,"",'Projetos de Ensino'!F16)</f>
        <v/>
      </c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169"/>
      <c r="AE102" s="169"/>
    </row>
    <row r="103" spans="1:31" x14ac:dyDescent="0.25">
      <c r="A103" s="35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  <c r="X103" s="35"/>
      <c r="Y103" s="35"/>
      <c r="Z103" s="35"/>
      <c r="AA103" s="35"/>
      <c r="AB103" s="35"/>
      <c r="AC103" s="35"/>
      <c r="AD103" s="169"/>
      <c r="AE103" s="169"/>
    </row>
    <row r="104" spans="1:31" ht="15.75" x14ac:dyDescent="0.25">
      <c r="A104" s="159" t="s">
        <v>160</v>
      </c>
      <c r="B104" s="35"/>
      <c r="C104" s="35"/>
      <c r="D104" s="159" t="str">
        <f>Afastamentos!J9</f>
        <v>0 h 0 min</v>
      </c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169"/>
      <c r="AE104" s="169"/>
    </row>
    <row r="105" spans="1:31" ht="7.5" customHeight="1" x14ac:dyDescent="0.25">
      <c r="A105" s="35"/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  <c r="X105" s="35"/>
      <c r="Y105" s="35"/>
      <c r="Z105" s="35"/>
      <c r="AA105" s="35"/>
      <c r="AB105" s="35"/>
      <c r="AC105" s="35"/>
      <c r="AD105" s="169"/>
      <c r="AE105" s="169"/>
    </row>
    <row r="106" spans="1:31" x14ac:dyDescent="0.25">
      <c r="A106" s="160" t="s">
        <v>3</v>
      </c>
      <c r="B106" s="161"/>
      <c r="C106" s="161"/>
      <c r="D106" s="161"/>
      <c r="E106" s="161"/>
      <c r="F106" s="362" t="s">
        <v>156</v>
      </c>
      <c r="G106" s="368"/>
      <c r="H106" s="161"/>
      <c r="I106" s="161"/>
      <c r="J106" s="161"/>
      <c r="K106" s="161"/>
      <c r="L106" s="161"/>
      <c r="M106" s="161"/>
      <c r="N106" s="161"/>
      <c r="O106" s="162"/>
      <c r="P106" s="35"/>
      <c r="Q106" s="35"/>
      <c r="R106" s="35"/>
      <c r="S106" s="35"/>
      <c r="T106" s="35"/>
      <c r="U106" s="35"/>
      <c r="V106" s="35"/>
      <c r="W106" s="35"/>
      <c r="X106" s="35"/>
      <c r="Y106" s="35"/>
      <c r="Z106" s="35"/>
      <c r="AA106" s="35"/>
      <c r="AB106" s="35"/>
      <c r="AC106" s="35"/>
      <c r="AD106" s="169"/>
      <c r="AE106" s="169"/>
    </row>
    <row r="107" spans="1:31" x14ac:dyDescent="0.25">
      <c r="A107" s="112" t="str">
        <f>IF(Afastamentos!A13="","",Afastamentos!A13)</f>
        <v/>
      </c>
      <c r="B107" s="35"/>
      <c r="C107" s="35"/>
      <c r="D107" s="35"/>
      <c r="E107" s="35"/>
      <c r="F107" s="346" t="str">
        <f>IF(P107="","",INT(P107/60) &amp; " h " &amp; P107-(INT(P107/60)*60) &amp; " min")</f>
        <v/>
      </c>
      <c r="G107" s="347"/>
      <c r="H107" s="35"/>
      <c r="I107" s="35"/>
      <c r="J107" s="35"/>
      <c r="K107" s="35"/>
      <c r="L107" s="35"/>
      <c r="M107" s="35"/>
      <c r="N107" s="35"/>
      <c r="O107" s="165"/>
      <c r="P107" s="76" t="str">
        <f>IF(Afastamentos!I13=0,"",Afastamentos!I13)</f>
        <v/>
      </c>
      <c r="Q107" s="35"/>
      <c r="R107" s="35"/>
      <c r="S107" s="35"/>
      <c r="T107" s="35"/>
      <c r="U107" s="35"/>
      <c r="V107" s="35"/>
      <c r="W107" s="35"/>
      <c r="X107" s="35"/>
      <c r="Y107" s="35"/>
      <c r="Z107" s="35"/>
      <c r="AA107" s="35"/>
      <c r="AB107" s="35"/>
      <c r="AC107" s="35"/>
      <c r="AD107" s="169"/>
      <c r="AE107" s="169"/>
    </row>
    <row r="108" spans="1:31" x14ac:dyDescent="0.25">
      <c r="A108" s="112" t="str">
        <f>IF(Afastamentos!A14="","",Afastamentos!A14)</f>
        <v/>
      </c>
      <c r="B108" s="35"/>
      <c r="C108" s="35"/>
      <c r="D108" s="35"/>
      <c r="E108" s="35"/>
      <c r="F108" s="346" t="str">
        <f>IF(P108="","",INT(P108/60) &amp; " h " &amp; P108-(INT(P108/60)*60) &amp; " min")</f>
        <v/>
      </c>
      <c r="G108" s="347"/>
      <c r="H108" s="35"/>
      <c r="I108" s="35"/>
      <c r="J108" s="35"/>
      <c r="K108" s="35"/>
      <c r="L108" s="35"/>
      <c r="M108" s="35"/>
      <c r="N108" s="35"/>
      <c r="O108" s="165"/>
      <c r="P108" s="76" t="str">
        <f>IF(Afastamentos!I14=0,"",Afastamentos!I14)</f>
        <v/>
      </c>
      <c r="Q108" s="35"/>
      <c r="R108" s="35"/>
      <c r="S108" s="35"/>
      <c r="T108" s="35"/>
      <c r="U108" s="35"/>
      <c r="V108" s="35"/>
      <c r="W108" s="35"/>
      <c r="X108" s="35"/>
      <c r="Y108" s="35"/>
      <c r="Z108" s="35"/>
      <c r="AA108" s="35"/>
      <c r="AB108" s="35"/>
      <c r="AC108" s="35"/>
      <c r="AD108" s="169"/>
      <c r="AE108" s="169"/>
    </row>
    <row r="109" spans="1:31" x14ac:dyDescent="0.25">
      <c r="A109" s="166" t="str">
        <f>IF(Afastamentos!A15="","",Afastamentos!A15)</f>
        <v/>
      </c>
      <c r="B109" s="158"/>
      <c r="C109" s="158"/>
      <c r="D109" s="158"/>
      <c r="E109" s="158"/>
      <c r="F109" s="348" t="str">
        <f>IF(P109="","",INT(P109/60) &amp; " h " &amp; P109-(INT(P109/60)*60) &amp; " min")</f>
        <v/>
      </c>
      <c r="G109" s="349"/>
      <c r="H109" s="158"/>
      <c r="I109" s="158"/>
      <c r="J109" s="158"/>
      <c r="K109" s="158"/>
      <c r="L109" s="158"/>
      <c r="M109" s="158"/>
      <c r="N109" s="158"/>
      <c r="O109" s="167"/>
      <c r="P109" s="76" t="str">
        <f>IF(Afastamentos!I15=0,"",Afastamentos!I15)</f>
        <v/>
      </c>
      <c r="Q109" s="35"/>
      <c r="R109" s="35"/>
      <c r="S109" s="35"/>
      <c r="T109" s="35"/>
      <c r="U109" s="35"/>
      <c r="V109" s="35"/>
      <c r="W109" s="35"/>
      <c r="X109" s="35"/>
      <c r="Y109" s="35"/>
      <c r="Z109" s="35"/>
      <c r="AA109" s="35"/>
      <c r="AB109" s="35"/>
      <c r="AC109" s="35"/>
      <c r="AD109" s="169"/>
      <c r="AE109" s="169"/>
    </row>
    <row r="110" spans="1:31" x14ac:dyDescent="0.25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R110" s="35"/>
      <c r="S110" s="35"/>
      <c r="T110" s="35"/>
      <c r="U110" s="35"/>
      <c r="V110" s="35"/>
      <c r="W110" s="35"/>
      <c r="X110" s="35"/>
      <c r="Y110" s="35"/>
      <c r="Z110" s="35"/>
      <c r="AA110" s="35"/>
      <c r="AB110" s="35"/>
      <c r="AC110" s="35"/>
      <c r="AD110" s="169"/>
      <c r="AE110" s="169"/>
    </row>
    <row r="111" spans="1:31" ht="15.75" x14ac:dyDescent="0.25">
      <c r="A111" s="159" t="s">
        <v>161</v>
      </c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35"/>
      <c r="U111" s="35"/>
      <c r="V111" s="35"/>
      <c r="W111" s="35"/>
      <c r="X111" s="35"/>
      <c r="Y111" s="35"/>
      <c r="Z111" s="35"/>
      <c r="AA111" s="35"/>
      <c r="AB111" s="35"/>
      <c r="AC111" s="35"/>
      <c r="AD111" s="169"/>
      <c r="AE111" s="169"/>
    </row>
    <row r="112" spans="1:31" ht="7.5" customHeight="1" x14ac:dyDescent="0.25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169"/>
      <c r="AE112" s="169"/>
    </row>
    <row r="113" spans="1:31" x14ac:dyDescent="0.25">
      <c r="A113" s="160" t="s">
        <v>77</v>
      </c>
      <c r="B113" s="161"/>
      <c r="C113" s="161"/>
      <c r="D113" s="161"/>
      <c r="E113" s="161"/>
      <c r="F113" s="161"/>
      <c r="G113" s="160" t="s">
        <v>145</v>
      </c>
      <c r="H113" s="160" t="s">
        <v>146</v>
      </c>
      <c r="I113" s="161"/>
      <c r="J113" s="161"/>
      <c r="K113" s="161"/>
      <c r="L113" s="161"/>
      <c r="M113" s="161"/>
      <c r="N113" s="161"/>
      <c r="O113" s="162"/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169"/>
      <c r="AE113" s="169"/>
    </row>
    <row r="114" spans="1:31" ht="15" customHeight="1" x14ac:dyDescent="0.25">
      <c r="A114" s="365" t="str">
        <f>IF(Remuneradas!A8="","",Remuneradas!A8)</f>
        <v>Plantão Hospital Veterinário</v>
      </c>
      <c r="B114" s="366"/>
      <c r="C114" s="366"/>
      <c r="D114" s="366"/>
      <c r="E114" s="366"/>
      <c r="F114" s="367"/>
      <c r="G114" s="112" t="str">
        <f>IF(Remuneradas!B8="","",Remuneradas!B8)</f>
        <v>UFU</v>
      </c>
      <c r="H114" s="365" t="str">
        <f>IF(Remuneradas!C8="","",Remuneradas!C8)</f>
        <v>Segunda-feira, 12:00-24:00</v>
      </c>
      <c r="I114" s="366"/>
      <c r="J114" s="366"/>
      <c r="K114" s="366"/>
      <c r="L114" s="366"/>
      <c r="M114" s="366"/>
      <c r="N114" s="366"/>
      <c r="O114" s="367"/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169"/>
      <c r="AE114" s="169"/>
    </row>
    <row r="115" spans="1:31" x14ac:dyDescent="0.25">
      <c r="A115" s="324" t="str">
        <f>IF(Remuneradas!A9="","",Remuneradas!A9)</f>
        <v/>
      </c>
      <c r="B115" s="325"/>
      <c r="C115" s="325"/>
      <c r="D115" s="325"/>
      <c r="E115" s="325"/>
      <c r="F115" s="326"/>
      <c r="G115" s="112"/>
      <c r="H115" s="324" t="str">
        <f>IF(Remuneradas!C9="","",Remuneradas!C9)</f>
        <v/>
      </c>
      <c r="I115" s="325"/>
      <c r="J115" s="325"/>
      <c r="K115" s="325"/>
      <c r="L115" s="325"/>
      <c r="M115" s="325"/>
      <c r="N115" s="325"/>
      <c r="O115" s="326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  <c r="AA115" s="35"/>
      <c r="AB115" s="35"/>
      <c r="AC115" s="35"/>
      <c r="AD115" s="169"/>
      <c r="AE115" s="169"/>
    </row>
    <row r="116" spans="1:31" x14ac:dyDescent="0.25">
      <c r="A116" s="324" t="str">
        <f>IF(Remuneradas!A10="","",Remuneradas!A10)</f>
        <v/>
      </c>
      <c r="B116" s="325"/>
      <c r="C116" s="325"/>
      <c r="D116" s="325"/>
      <c r="E116" s="325"/>
      <c r="F116" s="326"/>
      <c r="G116" s="112"/>
      <c r="H116" s="324" t="str">
        <f>IF(Remuneradas!C10="","",Remuneradas!C10)</f>
        <v/>
      </c>
      <c r="I116" s="325"/>
      <c r="J116" s="325"/>
      <c r="K116" s="325"/>
      <c r="L116" s="325"/>
      <c r="M116" s="325"/>
      <c r="N116" s="325"/>
      <c r="O116" s="326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  <c r="AA116" s="35"/>
      <c r="AB116" s="35"/>
      <c r="AC116" s="35"/>
      <c r="AD116" s="169"/>
      <c r="AE116" s="169"/>
    </row>
    <row r="117" spans="1:31" x14ac:dyDescent="0.25">
      <c r="A117" s="324" t="str">
        <f>IF(Remuneradas!A11="","",Remuneradas!A11)</f>
        <v/>
      </c>
      <c r="B117" s="325"/>
      <c r="C117" s="325"/>
      <c r="D117" s="325"/>
      <c r="E117" s="325"/>
      <c r="F117" s="326"/>
      <c r="G117" s="112"/>
      <c r="H117" s="324" t="str">
        <f>IF(Remuneradas!C11="","",Remuneradas!C11)</f>
        <v/>
      </c>
      <c r="I117" s="325"/>
      <c r="J117" s="325"/>
      <c r="K117" s="325"/>
      <c r="L117" s="325"/>
      <c r="M117" s="325"/>
      <c r="N117" s="325"/>
      <c r="O117" s="326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169"/>
      <c r="AE117" s="169"/>
    </row>
    <row r="118" spans="1:31" x14ac:dyDescent="0.25">
      <c r="A118" s="359" t="str">
        <f>IF(Remuneradas!A12="","",Remuneradas!A12)</f>
        <v/>
      </c>
      <c r="B118" s="360"/>
      <c r="C118" s="360"/>
      <c r="D118" s="360"/>
      <c r="E118" s="360"/>
      <c r="F118" s="361"/>
      <c r="G118" s="166"/>
      <c r="H118" s="359" t="str">
        <f>IF(Remuneradas!C12="","",Remuneradas!C12)</f>
        <v/>
      </c>
      <c r="I118" s="360"/>
      <c r="J118" s="360"/>
      <c r="K118" s="360"/>
      <c r="L118" s="360"/>
      <c r="M118" s="360"/>
      <c r="N118" s="360"/>
      <c r="O118" s="361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  <c r="AA118" s="35"/>
      <c r="AB118" s="35"/>
      <c r="AC118" s="35"/>
      <c r="AD118" s="169"/>
      <c r="AE118" s="169"/>
    </row>
    <row r="119" spans="1:31" ht="21.75" customHeight="1" x14ac:dyDescent="0.25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  <c r="X119" s="35"/>
      <c r="Y119" s="35"/>
      <c r="Z119" s="35"/>
      <c r="AA119" s="35"/>
      <c r="AB119" s="35"/>
      <c r="AC119" s="35"/>
      <c r="AD119" s="169"/>
      <c r="AE119" s="169"/>
    </row>
    <row r="120" spans="1:31" x14ac:dyDescent="0.25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  <c r="Y120" s="35"/>
      <c r="Z120" s="35"/>
      <c r="AA120" s="35"/>
      <c r="AB120" s="35"/>
      <c r="AC120" s="35"/>
      <c r="AD120" s="169"/>
      <c r="AE120" s="169"/>
    </row>
    <row r="121" spans="1:31" x14ac:dyDescent="0.25">
      <c r="A121" s="35"/>
      <c r="B121" s="35"/>
      <c r="C121" s="35"/>
      <c r="D121" s="35"/>
      <c r="E121" s="35"/>
      <c r="F121" s="35"/>
      <c r="G121" s="35"/>
      <c r="H121" s="331">
        <f ca="1">TODAY()</f>
        <v>45800</v>
      </c>
      <c r="I121" s="331"/>
      <c r="J121" s="331"/>
      <c r="K121" s="35"/>
      <c r="L121" s="35"/>
      <c r="M121" s="35"/>
      <c r="N121" s="35"/>
      <c r="O121" s="58" t="s">
        <v>208</v>
      </c>
      <c r="P121" s="35"/>
      <c r="Q121" s="35"/>
      <c r="R121" s="35"/>
      <c r="S121" s="35"/>
      <c r="T121" s="35"/>
      <c r="U121" s="35"/>
      <c r="V121" s="35"/>
      <c r="W121" s="35"/>
      <c r="X121" s="35"/>
      <c r="Y121" s="35"/>
      <c r="Z121" s="35"/>
      <c r="AA121" s="35"/>
      <c r="AB121" s="35"/>
      <c r="AC121" s="35"/>
      <c r="AD121" s="169"/>
      <c r="AE121" s="169"/>
    </row>
    <row r="122" spans="1:31" x14ac:dyDescent="0.25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169"/>
      <c r="AE122" s="169"/>
    </row>
    <row r="123" spans="1:31" ht="15.75" x14ac:dyDescent="0.25">
      <c r="A123" s="159" t="s">
        <v>203</v>
      </c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169"/>
      <c r="AE123" s="169"/>
    </row>
    <row r="124" spans="1:31" x14ac:dyDescent="0.25">
      <c r="A124" s="350">
        <f>Observações!A5</f>
        <v>0</v>
      </c>
      <c r="B124" s="351"/>
      <c r="C124" s="351"/>
      <c r="D124" s="351"/>
      <c r="E124" s="351"/>
      <c r="F124" s="351"/>
      <c r="G124" s="351"/>
      <c r="H124" s="351"/>
      <c r="I124" s="351"/>
      <c r="J124" s="351"/>
      <c r="K124" s="351"/>
      <c r="L124" s="351"/>
      <c r="M124" s="351"/>
      <c r="N124" s="351"/>
      <c r="O124" s="352"/>
      <c r="P124" s="35"/>
      <c r="Q124" s="35"/>
      <c r="R124" s="35"/>
      <c r="S124" s="35"/>
      <c r="T124" s="35"/>
      <c r="U124" s="35"/>
      <c r="V124" s="35"/>
      <c r="W124" s="35"/>
      <c r="X124" s="35"/>
      <c r="Y124" s="35"/>
      <c r="Z124" s="35"/>
      <c r="AA124" s="35"/>
      <c r="AB124" s="35"/>
      <c r="AC124" s="35"/>
      <c r="AD124" s="169"/>
      <c r="AE124" s="169"/>
    </row>
    <row r="125" spans="1:31" x14ac:dyDescent="0.25">
      <c r="A125" s="353"/>
      <c r="B125" s="354"/>
      <c r="C125" s="354"/>
      <c r="D125" s="354"/>
      <c r="E125" s="354"/>
      <c r="F125" s="354"/>
      <c r="G125" s="354"/>
      <c r="H125" s="354"/>
      <c r="I125" s="354"/>
      <c r="J125" s="354"/>
      <c r="K125" s="354"/>
      <c r="L125" s="354"/>
      <c r="M125" s="354"/>
      <c r="N125" s="354"/>
      <c r="O125" s="355"/>
      <c r="P125" s="35"/>
      <c r="Q125" s="35"/>
      <c r="R125" s="35"/>
      <c r="S125" s="35"/>
      <c r="T125" s="35"/>
      <c r="U125" s="35"/>
      <c r="V125" s="35"/>
      <c r="W125" s="35"/>
      <c r="X125" s="35"/>
      <c r="Y125" s="35"/>
      <c r="Z125" s="35"/>
      <c r="AA125" s="35"/>
      <c r="AB125" s="35"/>
      <c r="AC125" s="35"/>
      <c r="AD125" s="169"/>
      <c r="AE125" s="169"/>
    </row>
    <row r="126" spans="1:31" x14ac:dyDescent="0.25">
      <c r="A126" s="353"/>
      <c r="B126" s="354"/>
      <c r="C126" s="354"/>
      <c r="D126" s="354"/>
      <c r="E126" s="354"/>
      <c r="F126" s="354"/>
      <c r="G126" s="354"/>
      <c r="H126" s="354"/>
      <c r="I126" s="354"/>
      <c r="J126" s="354"/>
      <c r="K126" s="354"/>
      <c r="L126" s="354"/>
      <c r="M126" s="354"/>
      <c r="N126" s="354"/>
      <c r="O126" s="355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  <c r="AA126" s="35"/>
      <c r="AB126" s="35"/>
      <c r="AC126" s="35"/>
      <c r="AD126" s="169"/>
      <c r="AE126" s="169"/>
    </row>
    <row r="127" spans="1:31" x14ac:dyDescent="0.25">
      <c r="A127" s="353"/>
      <c r="B127" s="354"/>
      <c r="C127" s="354"/>
      <c r="D127" s="354"/>
      <c r="E127" s="354"/>
      <c r="F127" s="354"/>
      <c r="G127" s="354"/>
      <c r="H127" s="354"/>
      <c r="I127" s="354"/>
      <c r="J127" s="354"/>
      <c r="K127" s="354"/>
      <c r="L127" s="354"/>
      <c r="M127" s="354"/>
      <c r="N127" s="354"/>
      <c r="O127" s="35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169"/>
      <c r="AE127" s="169"/>
    </row>
    <row r="128" spans="1:31" x14ac:dyDescent="0.25">
      <c r="A128" s="353"/>
      <c r="B128" s="354"/>
      <c r="C128" s="354"/>
      <c r="D128" s="354"/>
      <c r="E128" s="354"/>
      <c r="F128" s="354"/>
      <c r="G128" s="354"/>
      <c r="H128" s="354"/>
      <c r="I128" s="354"/>
      <c r="J128" s="354"/>
      <c r="K128" s="354"/>
      <c r="L128" s="354"/>
      <c r="M128" s="354"/>
      <c r="N128" s="354"/>
      <c r="O128" s="355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  <c r="AA128" s="35"/>
      <c r="AB128" s="35"/>
      <c r="AC128" s="35"/>
      <c r="AD128" s="169"/>
      <c r="AE128" s="169"/>
    </row>
    <row r="129" spans="1:31" x14ac:dyDescent="0.25">
      <c r="A129" s="353"/>
      <c r="B129" s="354"/>
      <c r="C129" s="354"/>
      <c r="D129" s="354"/>
      <c r="E129" s="354"/>
      <c r="F129" s="354"/>
      <c r="G129" s="354"/>
      <c r="H129" s="354"/>
      <c r="I129" s="354"/>
      <c r="J129" s="354"/>
      <c r="K129" s="354"/>
      <c r="L129" s="354"/>
      <c r="M129" s="354"/>
      <c r="N129" s="354"/>
      <c r="O129" s="355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5"/>
      <c r="AA129" s="35"/>
      <c r="AB129" s="35"/>
      <c r="AC129" s="35"/>
      <c r="AD129" s="169"/>
      <c r="AE129" s="169"/>
    </row>
    <row r="130" spans="1:31" x14ac:dyDescent="0.25">
      <c r="A130" s="353"/>
      <c r="B130" s="354"/>
      <c r="C130" s="354"/>
      <c r="D130" s="354"/>
      <c r="E130" s="354"/>
      <c r="F130" s="354"/>
      <c r="G130" s="354"/>
      <c r="H130" s="354"/>
      <c r="I130" s="354"/>
      <c r="J130" s="354"/>
      <c r="K130" s="354"/>
      <c r="L130" s="354"/>
      <c r="M130" s="354"/>
      <c r="N130" s="354"/>
      <c r="O130" s="355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  <c r="AA130" s="35"/>
      <c r="AB130" s="35"/>
      <c r="AC130" s="35"/>
      <c r="AD130" s="169"/>
      <c r="AE130" s="169"/>
    </row>
    <row r="131" spans="1:31" x14ac:dyDescent="0.25">
      <c r="A131" s="353"/>
      <c r="B131" s="354"/>
      <c r="C131" s="354"/>
      <c r="D131" s="354"/>
      <c r="E131" s="354"/>
      <c r="F131" s="354"/>
      <c r="G131" s="354"/>
      <c r="H131" s="354"/>
      <c r="I131" s="354"/>
      <c r="J131" s="354"/>
      <c r="K131" s="354"/>
      <c r="L131" s="354"/>
      <c r="M131" s="354"/>
      <c r="N131" s="354"/>
      <c r="O131" s="355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169"/>
      <c r="AE131" s="169"/>
    </row>
    <row r="132" spans="1:31" x14ac:dyDescent="0.25">
      <c r="A132" s="353"/>
      <c r="B132" s="354"/>
      <c r="C132" s="354"/>
      <c r="D132" s="354"/>
      <c r="E132" s="354"/>
      <c r="F132" s="354"/>
      <c r="G132" s="354"/>
      <c r="H132" s="354"/>
      <c r="I132" s="354"/>
      <c r="J132" s="354"/>
      <c r="K132" s="354"/>
      <c r="L132" s="354"/>
      <c r="M132" s="354"/>
      <c r="N132" s="354"/>
      <c r="O132" s="355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  <c r="AA132" s="35"/>
      <c r="AB132" s="35"/>
      <c r="AC132" s="35"/>
      <c r="AD132" s="169"/>
      <c r="AE132" s="169"/>
    </row>
    <row r="133" spans="1:31" x14ac:dyDescent="0.25">
      <c r="A133" s="356"/>
      <c r="B133" s="357"/>
      <c r="C133" s="357"/>
      <c r="D133" s="357"/>
      <c r="E133" s="357"/>
      <c r="F133" s="357"/>
      <c r="G133" s="357"/>
      <c r="H133" s="357"/>
      <c r="I133" s="357"/>
      <c r="J133" s="357"/>
      <c r="K133" s="357"/>
      <c r="L133" s="357"/>
      <c r="M133" s="357"/>
      <c r="N133" s="357"/>
      <c r="O133" s="358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  <c r="AA133" s="35"/>
      <c r="AB133" s="35"/>
      <c r="AC133" s="35"/>
      <c r="AD133" s="169"/>
      <c r="AE133" s="169"/>
    </row>
    <row r="134" spans="1:31" x14ac:dyDescent="0.25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169"/>
      <c r="AE134" s="169"/>
    </row>
    <row r="135" spans="1:31" x14ac:dyDescent="0.25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169"/>
      <c r="AE135" s="169"/>
    </row>
    <row r="136" spans="1:31" x14ac:dyDescent="0.25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169"/>
      <c r="AE136" s="169"/>
    </row>
    <row r="137" spans="1:31" x14ac:dyDescent="0.25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  <c r="Y137" s="35"/>
      <c r="Z137" s="35"/>
      <c r="AA137" s="35"/>
      <c r="AB137" s="35"/>
      <c r="AC137" s="35"/>
      <c r="AD137" s="169"/>
      <c r="AE137" s="169"/>
    </row>
    <row r="138" spans="1:31" x14ac:dyDescent="0.25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169"/>
      <c r="AE138" s="169"/>
    </row>
    <row r="139" spans="1:31" x14ac:dyDescent="0.25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169"/>
      <c r="AE139" s="169"/>
    </row>
    <row r="140" spans="1:31" x14ac:dyDescent="0.25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169"/>
      <c r="AE140" s="169"/>
    </row>
    <row r="141" spans="1:31" x14ac:dyDescent="0.25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169"/>
      <c r="AE141" s="169"/>
    </row>
    <row r="142" spans="1:31" x14ac:dyDescent="0.25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169"/>
      <c r="AE142" s="169"/>
    </row>
    <row r="143" spans="1:31" x14ac:dyDescent="0.25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169"/>
      <c r="AE143" s="169"/>
    </row>
    <row r="144" spans="1:31" x14ac:dyDescent="0.25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169"/>
      <c r="AE144" s="169"/>
    </row>
    <row r="145" spans="1:31" x14ac:dyDescent="0.25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169"/>
      <c r="AE145" s="169"/>
    </row>
    <row r="146" spans="1:31" x14ac:dyDescent="0.25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169"/>
      <c r="AE146" s="169"/>
    </row>
    <row r="147" spans="1:31" ht="15.75" customHeight="1" x14ac:dyDescent="0.25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169"/>
      <c r="AE147" s="169"/>
    </row>
    <row r="148" spans="1:31" x14ac:dyDescent="0.25">
      <c r="A148" s="35"/>
      <c r="B148" s="35"/>
      <c r="C148" s="35"/>
      <c r="D148" s="35"/>
      <c r="E148" s="35"/>
      <c r="F148" s="35"/>
      <c r="G148" s="35"/>
      <c r="H148" s="331">
        <f ca="1">TODAY()</f>
        <v>45800</v>
      </c>
      <c r="I148" s="331"/>
      <c r="J148" s="331"/>
      <c r="K148" s="35"/>
      <c r="L148" s="35"/>
      <c r="M148" s="35"/>
      <c r="N148" s="35"/>
      <c r="O148" s="58" t="s">
        <v>209</v>
      </c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169"/>
      <c r="AE148" s="169"/>
    </row>
    <row r="149" spans="1:31" x14ac:dyDescent="0.25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169"/>
      <c r="AE149" s="169"/>
    </row>
    <row r="150" spans="1:31" x14ac:dyDescent="0.25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169"/>
      <c r="AE150" s="169"/>
    </row>
    <row r="151" spans="1:31" x14ac:dyDescent="0.25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169"/>
      <c r="AE151" s="169"/>
    </row>
    <row r="152" spans="1:31" x14ac:dyDescent="0.25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169"/>
      <c r="AE152" s="169"/>
    </row>
    <row r="153" spans="1:31" x14ac:dyDescent="0.25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169"/>
      <c r="AE153" s="169"/>
    </row>
    <row r="154" spans="1:31" x14ac:dyDescent="0.25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169"/>
      <c r="AE154" s="169"/>
    </row>
    <row r="155" spans="1:31" x14ac:dyDescent="0.25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169"/>
      <c r="AE155" s="169"/>
    </row>
    <row r="156" spans="1:31" x14ac:dyDescent="0.25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169"/>
      <c r="AE156" s="169"/>
    </row>
    <row r="157" spans="1:31" x14ac:dyDescent="0.25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169"/>
      <c r="AE157" s="169"/>
    </row>
    <row r="158" spans="1:31" x14ac:dyDescent="0.25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169"/>
      <c r="AE158" s="169"/>
    </row>
    <row r="159" spans="1:31" x14ac:dyDescent="0.25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169"/>
      <c r="AE159" s="169"/>
    </row>
    <row r="160" spans="1:31" x14ac:dyDescent="0.25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169"/>
      <c r="AE160" s="169"/>
    </row>
    <row r="161" spans="1:31" x14ac:dyDescent="0.25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169"/>
      <c r="AE161" s="169"/>
    </row>
    <row r="162" spans="1:31" x14ac:dyDescent="0.25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169"/>
      <c r="AE162" s="169"/>
    </row>
    <row r="163" spans="1:31" x14ac:dyDescent="0.25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169"/>
      <c r="AE163" s="169"/>
    </row>
    <row r="164" spans="1:31" x14ac:dyDescent="0.25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169"/>
      <c r="AE164" s="169"/>
    </row>
    <row r="165" spans="1:31" x14ac:dyDescent="0.25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169"/>
      <c r="AE165" s="169"/>
    </row>
    <row r="166" spans="1:31" x14ac:dyDescent="0.25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169"/>
      <c r="AE166" s="169"/>
    </row>
    <row r="167" spans="1:31" x14ac:dyDescent="0.25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169"/>
      <c r="AE167" s="169"/>
    </row>
    <row r="168" spans="1:31" x14ac:dyDescent="0.25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169"/>
      <c r="AE168" s="169"/>
    </row>
    <row r="169" spans="1:31" x14ac:dyDescent="0.25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169"/>
      <c r="AE169" s="169"/>
    </row>
    <row r="170" spans="1:31" x14ac:dyDescent="0.25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169"/>
      <c r="AE170" s="169"/>
    </row>
    <row r="171" spans="1:31" x14ac:dyDescent="0.25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169"/>
      <c r="AE171" s="169"/>
    </row>
    <row r="172" spans="1:31" x14ac:dyDescent="0.25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169"/>
      <c r="AE172" s="169"/>
    </row>
    <row r="173" spans="1:31" x14ac:dyDescent="0.25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169"/>
      <c r="AE173" s="169"/>
    </row>
    <row r="174" spans="1:31" x14ac:dyDescent="0.25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169"/>
      <c r="AE174" s="169"/>
    </row>
    <row r="175" spans="1:31" x14ac:dyDescent="0.25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5"/>
      <c r="W175" s="35"/>
      <c r="X175" s="35"/>
      <c r="Y175" s="35"/>
      <c r="Z175" s="35"/>
      <c r="AA175" s="35"/>
      <c r="AB175" s="35"/>
      <c r="AC175" s="35"/>
      <c r="AD175" s="169"/>
      <c r="AE175" s="169"/>
    </row>
    <row r="176" spans="1:31" x14ac:dyDescent="0.25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  <c r="AA176" s="35"/>
      <c r="AB176" s="35"/>
      <c r="AC176" s="35"/>
      <c r="AD176" s="169"/>
      <c r="AE176" s="169"/>
    </row>
    <row r="177" spans="1:31" x14ac:dyDescent="0.25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35"/>
      <c r="Z177" s="35"/>
      <c r="AA177" s="35"/>
      <c r="AB177" s="35"/>
      <c r="AC177" s="35"/>
      <c r="AD177" s="169"/>
      <c r="AE177" s="169"/>
    </row>
    <row r="178" spans="1:31" x14ac:dyDescent="0.25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  <c r="AB178" s="35"/>
      <c r="AC178" s="35"/>
      <c r="AD178" s="169"/>
      <c r="AE178" s="169"/>
    </row>
    <row r="179" spans="1:31" x14ac:dyDescent="0.25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  <c r="V179" s="35"/>
      <c r="W179" s="35"/>
      <c r="X179" s="35"/>
      <c r="Y179" s="35"/>
      <c r="Z179" s="35"/>
      <c r="AA179" s="35"/>
      <c r="AB179" s="35"/>
      <c r="AC179" s="35"/>
      <c r="AD179" s="169"/>
      <c r="AE179" s="169"/>
    </row>
    <row r="180" spans="1:31" x14ac:dyDescent="0.25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  <c r="Y180" s="35"/>
      <c r="Z180" s="35"/>
      <c r="AA180" s="35"/>
      <c r="AB180" s="35"/>
      <c r="AC180" s="35"/>
      <c r="AD180" s="169"/>
      <c r="AE180" s="169"/>
    </row>
    <row r="181" spans="1:31" x14ac:dyDescent="0.25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  <c r="AA181" s="35"/>
      <c r="AB181" s="35"/>
      <c r="AC181" s="35"/>
      <c r="AD181" s="169"/>
      <c r="AE181" s="169"/>
    </row>
    <row r="182" spans="1:31" x14ac:dyDescent="0.25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  <c r="Y182" s="35"/>
      <c r="Z182" s="35"/>
      <c r="AA182" s="35"/>
      <c r="AB182" s="35"/>
      <c r="AC182" s="35"/>
      <c r="AD182" s="169"/>
      <c r="AE182" s="169"/>
    </row>
    <row r="183" spans="1:31" x14ac:dyDescent="0.25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169"/>
      <c r="AE183" s="169"/>
    </row>
    <row r="184" spans="1:31" x14ac:dyDescent="0.25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35"/>
      <c r="AA184" s="35"/>
      <c r="AB184" s="35"/>
      <c r="AC184" s="35"/>
      <c r="AD184" s="169"/>
      <c r="AE184" s="169"/>
    </row>
    <row r="185" spans="1:31" x14ac:dyDescent="0.25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  <c r="AB185" s="35"/>
      <c r="AC185" s="35"/>
      <c r="AD185" s="169"/>
      <c r="AE185" s="169"/>
    </row>
    <row r="186" spans="1:31" x14ac:dyDescent="0.25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  <c r="Y186" s="35"/>
      <c r="Z186" s="35"/>
      <c r="AA186" s="35"/>
      <c r="AB186" s="35"/>
      <c r="AC186" s="35"/>
      <c r="AD186" s="169"/>
      <c r="AE186" s="169"/>
    </row>
    <row r="187" spans="1:31" x14ac:dyDescent="0.25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  <c r="Y187" s="35"/>
      <c r="Z187" s="35"/>
      <c r="AA187" s="35"/>
      <c r="AB187" s="35"/>
      <c r="AC187" s="35"/>
      <c r="AD187" s="169"/>
      <c r="AE187" s="169"/>
    </row>
    <row r="188" spans="1:31" x14ac:dyDescent="0.25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  <c r="V188" s="35"/>
      <c r="W188" s="35"/>
      <c r="X188" s="35"/>
      <c r="Y188" s="35"/>
      <c r="Z188" s="35"/>
      <c r="AA188" s="35"/>
      <c r="AB188" s="35"/>
      <c r="AC188" s="35"/>
      <c r="AD188" s="169"/>
      <c r="AE188" s="169"/>
    </row>
    <row r="189" spans="1:31" x14ac:dyDescent="0.25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  <c r="AB189" s="35"/>
      <c r="AC189" s="35"/>
      <c r="AD189" s="169"/>
      <c r="AE189" s="169"/>
    </row>
    <row r="190" spans="1:31" x14ac:dyDescent="0.25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  <c r="V190" s="35"/>
      <c r="W190" s="35"/>
      <c r="X190" s="35"/>
      <c r="Y190" s="35"/>
      <c r="Z190" s="35"/>
      <c r="AA190" s="35"/>
      <c r="AB190" s="35"/>
      <c r="AC190" s="35"/>
      <c r="AD190" s="169"/>
      <c r="AE190" s="169"/>
    </row>
    <row r="191" spans="1:31" x14ac:dyDescent="0.25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  <c r="V191" s="35"/>
      <c r="W191" s="35"/>
      <c r="X191" s="35"/>
      <c r="Y191" s="35"/>
      <c r="Z191" s="35"/>
      <c r="AA191" s="35"/>
      <c r="AB191" s="35"/>
      <c r="AC191" s="35"/>
      <c r="AD191" s="169"/>
      <c r="AE191" s="169"/>
    </row>
    <row r="192" spans="1:31" x14ac:dyDescent="0.25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35"/>
      <c r="U192" s="35"/>
      <c r="V192" s="35"/>
      <c r="W192" s="35"/>
      <c r="X192" s="35"/>
      <c r="Y192" s="35"/>
      <c r="Z192" s="35"/>
      <c r="AA192" s="35"/>
      <c r="AB192" s="35"/>
      <c r="AC192" s="35"/>
      <c r="AD192" s="169"/>
      <c r="AE192" s="169"/>
    </row>
    <row r="193" spans="1:31" x14ac:dyDescent="0.25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R193" s="35"/>
      <c r="S193" s="35"/>
      <c r="T193" s="35"/>
      <c r="U193" s="35"/>
      <c r="V193" s="35"/>
      <c r="W193" s="35"/>
      <c r="X193" s="35"/>
      <c r="Y193" s="35"/>
      <c r="Z193" s="35"/>
      <c r="AA193" s="35"/>
      <c r="AB193" s="35"/>
      <c r="AC193" s="35"/>
      <c r="AD193" s="169"/>
      <c r="AE193" s="169"/>
    </row>
    <row r="194" spans="1:31" x14ac:dyDescent="0.25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R194" s="35"/>
      <c r="S194" s="35"/>
      <c r="T194" s="35"/>
      <c r="U194" s="35"/>
      <c r="V194" s="35"/>
      <c r="W194" s="35"/>
      <c r="X194" s="35"/>
      <c r="Y194" s="35"/>
      <c r="Z194" s="35"/>
      <c r="AA194" s="35"/>
      <c r="AB194" s="35"/>
      <c r="AC194" s="35"/>
      <c r="AD194" s="169"/>
      <c r="AE194" s="169"/>
    </row>
    <row r="195" spans="1:31" x14ac:dyDescent="0.25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  <c r="V195" s="35"/>
      <c r="W195" s="35"/>
      <c r="X195" s="35"/>
      <c r="Y195" s="35"/>
      <c r="Z195" s="35"/>
      <c r="AA195" s="35"/>
      <c r="AB195" s="35"/>
      <c r="AC195" s="35"/>
      <c r="AD195" s="169"/>
      <c r="AE195" s="169"/>
    </row>
    <row r="196" spans="1:31" x14ac:dyDescent="0.25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  <c r="V196" s="35"/>
      <c r="W196" s="35"/>
      <c r="X196" s="35"/>
      <c r="Y196" s="35"/>
      <c r="Z196" s="35"/>
      <c r="AA196" s="35"/>
      <c r="AB196" s="35"/>
      <c r="AC196" s="35"/>
      <c r="AD196" s="169"/>
      <c r="AE196" s="169"/>
    </row>
    <row r="197" spans="1:31" x14ac:dyDescent="0.25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  <c r="V197" s="35"/>
      <c r="W197" s="35"/>
      <c r="X197" s="35"/>
      <c r="Y197" s="35"/>
      <c r="Z197" s="35"/>
      <c r="AA197" s="35"/>
      <c r="AB197" s="35"/>
      <c r="AC197" s="35"/>
      <c r="AD197" s="169"/>
      <c r="AE197" s="169"/>
    </row>
    <row r="198" spans="1:31" x14ac:dyDescent="0.25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35"/>
      <c r="U198" s="35"/>
      <c r="V198" s="35"/>
      <c r="W198" s="35"/>
      <c r="X198" s="35"/>
      <c r="Y198" s="35"/>
      <c r="Z198" s="35"/>
      <c r="AA198" s="35"/>
      <c r="AB198" s="35"/>
      <c r="AC198" s="35"/>
      <c r="AD198" s="169"/>
      <c r="AE198" s="169"/>
    </row>
    <row r="199" spans="1:31" x14ac:dyDescent="0.25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  <c r="V199" s="35"/>
      <c r="W199" s="35"/>
      <c r="X199" s="35"/>
      <c r="Y199" s="35"/>
      <c r="Z199" s="35"/>
      <c r="AA199" s="35"/>
      <c r="AB199" s="35"/>
      <c r="AC199" s="35"/>
      <c r="AD199" s="169"/>
      <c r="AE199" s="169"/>
    </row>
    <row r="200" spans="1:31" x14ac:dyDescent="0.25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35"/>
      <c r="U200" s="35"/>
      <c r="V200" s="35"/>
      <c r="W200" s="35"/>
      <c r="X200" s="35"/>
      <c r="Y200" s="35"/>
      <c r="Z200" s="35"/>
      <c r="AA200" s="35"/>
      <c r="AB200" s="35"/>
      <c r="AC200" s="35"/>
      <c r="AD200" s="169"/>
      <c r="AE200" s="169"/>
    </row>
    <row r="201" spans="1:3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35"/>
      <c r="U201" s="35"/>
      <c r="V201" s="35"/>
      <c r="W201" s="35"/>
      <c r="X201" s="35"/>
      <c r="Y201" s="35"/>
      <c r="Z201" s="35"/>
      <c r="AA201" s="35"/>
      <c r="AB201" s="35"/>
      <c r="AC201" s="35"/>
      <c r="AD201" s="169"/>
      <c r="AE201" s="169"/>
    </row>
    <row r="202" spans="1:3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  <c r="AB202" s="35"/>
      <c r="AC202" s="35"/>
      <c r="AD202" s="169"/>
      <c r="AE202" s="169"/>
    </row>
    <row r="203" spans="1:3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  <c r="AA203" s="35"/>
      <c r="AB203" s="35"/>
      <c r="AC203" s="35"/>
      <c r="AD203" s="169"/>
      <c r="AE203" s="169"/>
    </row>
    <row r="204" spans="1:31" x14ac:dyDescent="0.25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35"/>
      <c r="U204" s="35"/>
      <c r="V204" s="35"/>
      <c r="W204" s="35"/>
      <c r="X204" s="35"/>
      <c r="Y204" s="35"/>
      <c r="Z204" s="35"/>
      <c r="AA204" s="35"/>
      <c r="AB204" s="35"/>
      <c r="AC204" s="35"/>
      <c r="AD204" s="169"/>
      <c r="AE204" s="169"/>
    </row>
    <row r="205" spans="1:31" x14ac:dyDescent="0.25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35"/>
      <c r="U205" s="35"/>
      <c r="V205" s="35"/>
      <c r="W205" s="35"/>
      <c r="X205" s="35"/>
      <c r="Y205" s="35"/>
      <c r="Z205" s="35"/>
      <c r="AA205" s="35"/>
      <c r="AB205" s="35"/>
      <c r="AC205" s="35"/>
      <c r="AD205" s="169"/>
      <c r="AE205" s="169"/>
    </row>
    <row r="206" spans="1:31" x14ac:dyDescent="0.25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35"/>
      <c r="U206" s="35"/>
      <c r="V206" s="35"/>
      <c r="W206" s="35"/>
      <c r="X206" s="35"/>
      <c r="Y206" s="35"/>
      <c r="Z206" s="35"/>
      <c r="AA206" s="35"/>
      <c r="AB206" s="35"/>
      <c r="AC206" s="35"/>
      <c r="AD206" s="169"/>
      <c r="AE206" s="169"/>
    </row>
    <row r="207" spans="1:31" x14ac:dyDescent="0.25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35"/>
      <c r="U207" s="35"/>
      <c r="V207" s="35"/>
      <c r="W207" s="35"/>
      <c r="X207" s="35"/>
      <c r="Y207" s="35"/>
      <c r="Z207" s="35"/>
      <c r="AA207" s="35"/>
      <c r="AB207" s="35"/>
      <c r="AC207" s="35"/>
      <c r="AD207" s="169"/>
      <c r="AE207" s="169"/>
    </row>
    <row r="208" spans="1:31" x14ac:dyDescent="0.25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  <c r="AA208" s="35"/>
      <c r="AB208" s="35"/>
      <c r="AC208" s="35"/>
      <c r="AD208" s="169"/>
      <c r="AE208" s="169"/>
    </row>
    <row r="209" spans="1:31" x14ac:dyDescent="0.25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  <c r="AA209" s="35"/>
      <c r="AB209" s="35"/>
      <c r="AC209" s="35"/>
      <c r="AD209" s="169"/>
      <c r="AE209" s="169"/>
    </row>
    <row r="210" spans="1:31" x14ac:dyDescent="0.25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  <c r="Y210" s="35"/>
      <c r="Z210" s="35"/>
      <c r="AA210" s="35"/>
      <c r="AB210" s="35"/>
      <c r="AC210" s="35"/>
      <c r="AD210" s="169"/>
      <c r="AE210" s="169"/>
    </row>
    <row r="211" spans="1:31" x14ac:dyDescent="0.25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35"/>
      <c r="Z211" s="35"/>
      <c r="AA211" s="35"/>
      <c r="AB211" s="35"/>
      <c r="AC211" s="35"/>
      <c r="AD211" s="169"/>
      <c r="AE211" s="169"/>
    </row>
    <row r="212" spans="1:31" x14ac:dyDescent="0.25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  <c r="V212" s="35"/>
      <c r="W212" s="35"/>
      <c r="X212" s="35"/>
      <c r="Y212" s="35"/>
      <c r="Z212" s="35"/>
      <c r="AA212" s="35"/>
      <c r="AB212" s="35"/>
      <c r="AC212" s="35"/>
      <c r="AD212" s="169"/>
      <c r="AE212" s="169"/>
    </row>
    <row r="213" spans="1:31" x14ac:dyDescent="0.25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  <c r="V213" s="35"/>
      <c r="W213" s="35"/>
      <c r="X213" s="35"/>
      <c r="Y213" s="35"/>
      <c r="Z213" s="35"/>
      <c r="AA213" s="35"/>
      <c r="AB213" s="35"/>
      <c r="AC213" s="35"/>
      <c r="AD213" s="169"/>
      <c r="AE213" s="169"/>
    </row>
    <row r="214" spans="1:31" x14ac:dyDescent="0.25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  <c r="R214" s="35"/>
      <c r="S214" s="35"/>
      <c r="T214" s="35"/>
      <c r="U214" s="35"/>
      <c r="V214" s="35"/>
      <c r="W214" s="35"/>
      <c r="X214" s="35"/>
      <c r="Y214" s="35"/>
      <c r="Z214" s="35"/>
      <c r="AA214" s="35"/>
      <c r="AB214" s="35"/>
      <c r="AC214" s="35"/>
      <c r="AD214" s="169"/>
      <c r="AE214" s="169"/>
    </row>
    <row r="215" spans="1:31" x14ac:dyDescent="0.25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  <c r="R215" s="35"/>
      <c r="S215" s="35"/>
      <c r="T215" s="35"/>
      <c r="U215" s="35"/>
      <c r="V215" s="35"/>
      <c r="W215" s="35"/>
      <c r="X215" s="35"/>
      <c r="Y215" s="35"/>
      <c r="Z215" s="35"/>
      <c r="AA215" s="35"/>
      <c r="AB215" s="35"/>
      <c r="AC215" s="35"/>
      <c r="AD215" s="169"/>
      <c r="AE215" s="169"/>
    </row>
    <row r="216" spans="1:31" x14ac:dyDescent="0.25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  <c r="R216" s="35"/>
      <c r="S216" s="35"/>
      <c r="T216" s="35"/>
      <c r="U216" s="35"/>
      <c r="V216" s="35"/>
      <c r="W216" s="35"/>
      <c r="X216" s="35"/>
      <c r="Y216" s="35"/>
      <c r="Z216" s="35"/>
      <c r="AA216" s="35"/>
      <c r="AB216" s="35"/>
      <c r="AC216" s="35"/>
      <c r="AD216" s="169"/>
      <c r="AE216" s="169"/>
    </row>
    <row r="217" spans="1:31" x14ac:dyDescent="0.25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  <c r="N217" s="35"/>
      <c r="O217" s="35"/>
      <c r="P217" s="35"/>
      <c r="Q217" s="35"/>
      <c r="R217" s="35"/>
      <c r="S217" s="35"/>
      <c r="T217" s="35"/>
      <c r="U217" s="35"/>
      <c r="V217" s="35"/>
      <c r="W217" s="35"/>
      <c r="X217" s="35"/>
      <c r="Y217" s="35"/>
      <c r="Z217" s="35"/>
      <c r="AA217" s="35"/>
      <c r="AB217" s="35"/>
      <c r="AC217" s="35"/>
      <c r="AD217" s="169"/>
      <c r="AE217" s="169"/>
    </row>
    <row r="218" spans="1:31" x14ac:dyDescent="0.25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  <c r="R218" s="35"/>
      <c r="S218" s="35"/>
      <c r="T218" s="35"/>
      <c r="U218" s="35"/>
      <c r="V218" s="35"/>
      <c r="W218" s="35"/>
      <c r="X218" s="35"/>
      <c r="Y218" s="35"/>
      <c r="Z218" s="35"/>
      <c r="AA218" s="35"/>
      <c r="AB218" s="35"/>
      <c r="AC218" s="35"/>
      <c r="AD218" s="169"/>
      <c r="AE218" s="169"/>
    </row>
    <row r="219" spans="1:31" x14ac:dyDescent="0.25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  <c r="N219" s="35"/>
      <c r="O219" s="35"/>
      <c r="P219" s="35"/>
      <c r="Q219" s="35"/>
      <c r="R219" s="35"/>
      <c r="S219" s="35"/>
      <c r="T219" s="35"/>
      <c r="U219" s="35"/>
      <c r="V219" s="35"/>
      <c r="W219" s="35"/>
      <c r="X219" s="35"/>
      <c r="Y219" s="35"/>
      <c r="Z219" s="35"/>
      <c r="AA219" s="35"/>
      <c r="AB219" s="35"/>
      <c r="AC219" s="35"/>
      <c r="AD219" s="169"/>
      <c r="AE219" s="169"/>
    </row>
    <row r="220" spans="1:31" x14ac:dyDescent="0.25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  <c r="R220" s="35"/>
      <c r="S220" s="35"/>
      <c r="T220" s="35"/>
      <c r="U220" s="35"/>
      <c r="V220" s="35"/>
      <c r="W220" s="35"/>
      <c r="X220" s="35"/>
      <c r="Y220" s="35"/>
      <c r="Z220" s="35"/>
      <c r="AA220" s="35"/>
      <c r="AB220" s="35"/>
      <c r="AC220" s="35"/>
      <c r="AD220" s="169"/>
      <c r="AE220" s="169"/>
    </row>
    <row r="221" spans="1:31" x14ac:dyDescent="0.25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5"/>
      <c r="R221" s="35"/>
      <c r="S221" s="35"/>
      <c r="T221" s="35"/>
      <c r="U221" s="35"/>
      <c r="V221" s="35"/>
      <c r="W221" s="35"/>
      <c r="X221" s="35"/>
      <c r="Y221" s="35"/>
      <c r="Z221" s="35"/>
      <c r="AA221" s="35"/>
      <c r="AB221" s="35"/>
      <c r="AC221" s="35"/>
      <c r="AD221" s="169"/>
      <c r="AE221" s="169"/>
    </row>
    <row r="222" spans="1:31" x14ac:dyDescent="0.25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  <c r="R222" s="35"/>
      <c r="S222" s="35"/>
      <c r="T222" s="35"/>
      <c r="U222" s="35"/>
      <c r="V222" s="35"/>
      <c r="W222" s="35"/>
      <c r="X222" s="35"/>
      <c r="Y222" s="35"/>
      <c r="Z222" s="35"/>
      <c r="AA222" s="35"/>
      <c r="AB222" s="35"/>
      <c r="AC222" s="35"/>
      <c r="AD222" s="169"/>
      <c r="AE222" s="169"/>
    </row>
    <row r="223" spans="1:31" x14ac:dyDescent="0.25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  <c r="N223" s="35"/>
      <c r="O223" s="35"/>
      <c r="P223" s="35"/>
      <c r="Q223" s="35"/>
      <c r="R223" s="35"/>
      <c r="S223" s="35"/>
      <c r="T223" s="35"/>
      <c r="U223" s="35"/>
      <c r="V223" s="35"/>
      <c r="W223" s="35"/>
      <c r="X223" s="35"/>
      <c r="Y223" s="35"/>
      <c r="Z223" s="35"/>
      <c r="AA223" s="35"/>
      <c r="AB223" s="35"/>
      <c r="AC223" s="35"/>
      <c r="AD223" s="169"/>
      <c r="AE223" s="169"/>
    </row>
    <row r="224" spans="1:31" x14ac:dyDescent="0.25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  <c r="R224" s="35"/>
      <c r="S224" s="35"/>
      <c r="T224" s="35"/>
      <c r="U224" s="35"/>
      <c r="V224" s="35"/>
      <c r="W224" s="35"/>
      <c r="X224" s="35"/>
      <c r="Y224" s="35"/>
      <c r="Z224" s="35"/>
      <c r="AA224" s="35"/>
      <c r="AB224" s="35"/>
      <c r="AC224" s="35"/>
      <c r="AD224" s="169"/>
      <c r="AE224" s="169"/>
    </row>
    <row r="225" spans="1:31" x14ac:dyDescent="0.25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R225" s="35"/>
      <c r="S225" s="35"/>
      <c r="T225" s="35"/>
      <c r="U225" s="35"/>
      <c r="V225" s="35"/>
      <c r="W225" s="35"/>
      <c r="X225" s="35"/>
      <c r="Y225" s="35"/>
      <c r="Z225" s="35"/>
      <c r="AA225" s="35"/>
      <c r="AB225" s="35"/>
      <c r="AC225" s="35"/>
      <c r="AD225" s="169"/>
      <c r="AE225" s="169"/>
    </row>
    <row r="226" spans="1:31" x14ac:dyDescent="0.25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R226" s="35"/>
      <c r="S226" s="35"/>
      <c r="T226" s="35"/>
      <c r="U226" s="35"/>
      <c r="V226" s="35"/>
      <c r="W226" s="35"/>
      <c r="X226" s="35"/>
      <c r="Y226" s="35"/>
      <c r="Z226" s="35"/>
      <c r="AA226" s="35"/>
      <c r="AB226" s="35"/>
      <c r="AC226" s="35"/>
      <c r="AD226" s="169"/>
      <c r="AE226" s="169"/>
    </row>
    <row r="227" spans="1:31" x14ac:dyDescent="0.25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  <c r="N227" s="35"/>
      <c r="O227" s="35"/>
      <c r="P227" s="35"/>
      <c r="Q227" s="35"/>
      <c r="R227" s="35"/>
      <c r="S227" s="35"/>
      <c r="T227" s="35"/>
      <c r="U227" s="35"/>
      <c r="V227" s="35"/>
      <c r="W227" s="35"/>
      <c r="X227" s="35"/>
      <c r="Y227" s="35"/>
      <c r="Z227" s="35"/>
      <c r="AA227" s="35"/>
      <c r="AB227" s="35"/>
      <c r="AC227" s="35"/>
      <c r="AD227" s="169"/>
      <c r="AE227" s="169"/>
    </row>
    <row r="228" spans="1:31" x14ac:dyDescent="0.25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R228" s="35"/>
      <c r="S228" s="35"/>
      <c r="T228" s="35"/>
      <c r="U228" s="35"/>
      <c r="V228" s="35"/>
      <c r="W228" s="35"/>
      <c r="X228" s="35"/>
      <c r="Y228" s="35"/>
      <c r="Z228" s="35"/>
      <c r="AA228" s="35"/>
      <c r="AB228" s="35"/>
      <c r="AC228" s="35"/>
      <c r="AD228" s="169"/>
      <c r="AE228" s="169"/>
    </row>
    <row r="229" spans="1:31" x14ac:dyDescent="0.25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  <c r="R229" s="35"/>
      <c r="S229" s="35"/>
      <c r="T229" s="35"/>
      <c r="U229" s="35"/>
      <c r="V229" s="35"/>
      <c r="W229" s="35"/>
      <c r="X229" s="35"/>
      <c r="Y229" s="35"/>
      <c r="Z229" s="35"/>
      <c r="AA229" s="35"/>
      <c r="AB229" s="35"/>
      <c r="AC229" s="35"/>
      <c r="AD229" s="169"/>
      <c r="AE229" s="169"/>
    </row>
    <row r="230" spans="1:31" x14ac:dyDescent="0.25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R230" s="35"/>
      <c r="S230" s="35"/>
      <c r="T230" s="35"/>
      <c r="U230" s="35"/>
      <c r="V230" s="35"/>
      <c r="W230" s="35"/>
      <c r="X230" s="35"/>
      <c r="Y230" s="35"/>
      <c r="Z230" s="35"/>
      <c r="AA230" s="35"/>
      <c r="AB230" s="35"/>
      <c r="AC230" s="35"/>
      <c r="AD230" s="169"/>
      <c r="AE230" s="169"/>
    </row>
    <row r="231" spans="1:31" x14ac:dyDescent="0.25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  <c r="R231" s="35"/>
      <c r="S231" s="35"/>
      <c r="T231" s="35"/>
      <c r="U231" s="35"/>
      <c r="V231" s="35"/>
      <c r="W231" s="35"/>
      <c r="X231" s="35"/>
      <c r="Y231" s="35"/>
      <c r="Z231" s="35"/>
      <c r="AA231" s="35"/>
      <c r="AB231" s="35"/>
      <c r="AC231" s="35"/>
      <c r="AD231" s="169"/>
      <c r="AE231" s="169"/>
    </row>
    <row r="232" spans="1:31" x14ac:dyDescent="0.25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R232" s="35"/>
      <c r="S232" s="35"/>
      <c r="T232" s="35"/>
      <c r="U232" s="35"/>
      <c r="V232" s="35"/>
      <c r="W232" s="35"/>
      <c r="X232" s="35"/>
      <c r="Y232" s="35"/>
      <c r="Z232" s="35"/>
      <c r="AA232" s="35"/>
      <c r="AB232" s="35"/>
      <c r="AC232" s="35"/>
      <c r="AD232" s="169"/>
      <c r="AE232" s="169"/>
    </row>
    <row r="233" spans="1:31" x14ac:dyDescent="0.25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R233" s="35"/>
      <c r="S233" s="35"/>
      <c r="T233" s="35"/>
      <c r="U233" s="35"/>
      <c r="V233" s="35"/>
      <c r="W233" s="35"/>
      <c r="X233" s="35"/>
      <c r="Y233" s="35"/>
      <c r="Z233" s="35"/>
      <c r="AA233" s="35"/>
      <c r="AB233" s="35"/>
      <c r="AC233" s="35"/>
      <c r="AD233" s="169"/>
      <c r="AE233" s="169"/>
    </row>
    <row r="234" spans="1:31" x14ac:dyDescent="0.25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  <c r="N234" s="35"/>
      <c r="O234" s="35"/>
      <c r="P234" s="35"/>
      <c r="Q234" s="35"/>
      <c r="R234" s="35"/>
      <c r="S234" s="35"/>
      <c r="T234" s="35"/>
      <c r="U234" s="35"/>
      <c r="V234" s="35"/>
      <c r="W234" s="35"/>
      <c r="X234" s="35"/>
      <c r="Y234" s="35"/>
      <c r="Z234" s="35"/>
      <c r="AA234" s="35"/>
      <c r="AB234" s="35"/>
      <c r="AC234" s="35"/>
      <c r="AD234" s="169"/>
      <c r="AE234" s="169"/>
    </row>
    <row r="235" spans="1:31" x14ac:dyDescent="0.25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  <c r="R235" s="35"/>
      <c r="S235" s="35"/>
      <c r="T235" s="35"/>
      <c r="U235" s="35"/>
      <c r="V235" s="35"/>
      <c r="W235" s="35"/>
      <c r="X235" s="35"/>
      <c r="Y235" s="35"/>
      <c r="Z235" s="35"/>
      <c r="AA235" s="35"/>
      <c r="AB235" s="35"/>
      <c r="AC235" s="35"/>
      <c r="AD235" s="169"/>
      <c r="AE235" s="169"/>
    </row>
    <row r="236" spans="1:31" x14ac:dyDescent="0.25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  <c r="N236" s="35"/>
      <c r="O236" s="35"/>
      <c r="P236" s="35"/>
      <c r="Q236" s="35"/>
      <c r="R236" s="35"/>
      <c r="S236" s="35"/>
      <c r="T236" s="35"/>
      <c r="U236" s="35"/>
      <c r="V236" s="35"/>
      <c r="W236" s="35"/>
      <c r="X236" s="35"/>
      <c r="Y236" s="35"/>
      <c r="Z236" s="35"/>
      <c r="AA236" s="35"/>
      <c r="AB236" s="35"/>
      <c r="AC236" s="35"/>
      <c r="AD236" s="169"/>
      <c r="AE236" s="169"/>
    </row>
    <row r="237" spans="1:31" x14ac:dyDescent="0.25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169"/>
      <c r="Q237" s="169"/>
      <c r="R237" s="169"/>
      <c r="S237" s="169"/>
      <c r="T237" s="169"/>
      <c r="U237" s="169"/>
      <c r="V237" s="169"/>
      <c r="W237" s="169"/>
      <c r="X237" s="169"/>
      <c r="Y237" s="169"/>
      <c r="Z237" s="169"/>
      <c r="AA237" s="169"/>
      <c r="AB237" s="169"/>
      <c r="AC237" s="169"/>
      <c r="AD237" s="169"/>
      <c r="AE237" s="169"/>
    </row>
    <row r="238" spans="1:31" x14ac:dyDescent="0.25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  <c r="N238" s="35"/>
      <c r="O238" s="35"/>
      <c r="P238" s="169"/>
      <c r="Q238" s="169"/>
      <c r="R238" s="169"/>
      <c r="S238" s="169"/>
      <c r="T238" s="169"/>
      <c r="U238" s="169"/>
      <c r="V238" s="169"/>
      <c r="W238" s="169"/>
      <c r="X238" s="169"/>
      <c r="Y238" s="169"/>
      <c r="Z238" s="169"/>
      <c r="AA238" s="169"/>
      <c r="AB238" s="169"/>
      <c r="AC238" s="169"/>
      <c r="AD238" s="169"/>
      <c r="AE238" s="169"/>
    </row>
    <row r="239" spans="1:31" x14ac:dyDescent="0.25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169"/>
      <c r="Q239" s="169"/>
      <c r="R239" s="169"/>
      <c r="S239" s="169"/>
      <c r="T239" s="169"/>
      <c r="U239" s="169"/>
      <c r="V239" s="169"/>
      <c r="W239" s="169"/>
      <c r="X239" s="169"/>
      <c r="Y239" s="169"/>
      <c r="Z239" s="169"/>
      <c r="AA239" s="169"/>
      <c r="AB239" s="169"/>
      <c r="AC239" s="169"/>
      <c r="AD239" s="169"/>
      <c r="AE239" s="169"/>
    </row>
    <row r="240" spans="1:31" x14ac:dyDescent="0.25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169"/>
      <c r="Q240" s="169"/>
      <c r="R240" s="169"/>
      <c r="S240" s="169"/>
      <c r="T240" s="169"/>
      <c r="U240" s="169"/>
      <c r="V240" s="169"/>
      <c r="W240" s="169"/>
      <c r="X240" s="169"/>
      <c r="Y240" s="169"/>
      <c r="Z240" s="169"/>
      <c r="AA240" s="169"/>
      <c r="AB240" s="169"/>
      <c r="AC240" s="169"/>
      <c r="AD240" s="169"/>
      <c r="AE240" s="169"/>
    </row>
    <row r="241" spans="1:31" x14ac:dyDescent="0.25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169"/>
      <c r="Q241" s="169"/>
      <c r="R241" s="169"/>
      <c r="S241" s="169"/>
      <c r="T241" s="169"/>
      <c r="U241" s="169"/>
      <c r="V241" s="169"/>
      <c r="W241" s="169"/>
      <c r="X241" s="169"/>
      <c r="Y241" s="169"/>
      <c r="Z241" s="169"/>
      <c r="AA241" s="169"/>
      <c r="AB241" s="169"/>
      <c r="AC241" s="169"/>
      <c r="AD241" s="169"/>
      <c r="AE241" s="169"/>
    </row>
    <row r="242" spans="1:31" x14ac:dyDescent="0.25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169"/>
      <c r="Q242" s="169"/>
      <c r="R242" s="169"/>
      <c r="S242" s="169"/>
      <c r="T242" s="169"/>
      <c r="U242" s="169"/>
      <c r="V242" s="169"/>
      <c r="W242" s="169"/>
      <c r="X242" s="169"/>
      <c r="Y242" s="169"/>
      <c r="Z242" s="169"/>
      <c r="AA242" s="169"/>
      <c r="AB242" s="169"/>
      <c r="AC242" s="169"/>
      <c r="AD242" s="169"/>
      <c r="AE242" s="169"/>
    </row>
    <row r="243" spans="1:31" x14ac:dyDescent="0.25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  <c r="N243" s="35"/>
      <c r="O243" s="35"/>
      <c r="P243" s="169"/>
      <c r="Q243" s="169"/>
      <c r="R243" s="169"/>
      <c r="S243" s="169"/>
      <c r="T243" s="169"/>
      <c r="U243" s="169"/>
      <c r="V243" s="169"/>
      <c r="W243" s="169"/>
      <c r="X243" s="169"/>
      <c r="Y243" s="169"/>
      <c r="Z243" s="169"/>
      <c r="AA243" s="169"/>
      <c r="AB243" s="169"/>
      <c r="AC243" s="169"/>
      <c r="AD243" s="169"/>
      <c r="AE243" s="169"/>
    </row>
    <row r="244" spans="1:31" x14ac:dyDescent="0.25">
      <c r="A244" s="169"/>
      <c r="B244" s="169"/>
      <c r="C244" s="169"/>
      <c r="D244" s="169"/>
      <c r="E244" s="169"/>
      <c r="F244" s="169"/>
      <c r="G244" s="169"/>
      <c r="H244" s="169"/>
      <c r="I244" s="169"/>
      <c r="J244" s="169"/>
      <c r="K244" s="169"/>
      <c r="L244" s="169"/>
      <c r="M244" s="169"/>
      <c r="N244" s="169"/>
      <c r="O244" s="169"/>
      <c r="P244" s="169"/>
      <c r="Q244" s="169"/>
      <c r="R244" s="169"/>
      <c r="S244" s="169"/>
      <c r="T244" s="169"/>
      <c r="U244" s="169"/>
      <c r="V244" s="169"/>
      <c r="W244" s="169"/>
      <c r="X244" s="169"/>
      <c r="Y244" s="169"/>
      <c r="Z244" s="169"/>
      <c r="AA244" s="169"/>
      <c r="AB244" s="169"/>
      <c r="AC244" s="169"/>
      <c r="AD244" s="169"/>
      <c r="AE244" s="169"/>
    </row>
    <row r="245" spans="1:31" x14ac:dyDescent="0.25">
      <c r="A245" s="169"/>
      <c r="B245" s="169"/>
      <c r="C245" s="169"/>
      <c r="D245" s="169"/>
      <c r="E245" s="169"/>
      <c r="F245" s="169"/>
      <c r="G245" s="169"/>
      <c r="H245" s="169"/>
      <c r="I245" s="169"/>
      <c r="J245" s="169"/>
      <c r="K245" s="169"/>
      <c r="L245" s="169"/>
      <c r="M245" s="169"/>
      <c r="N245" s="169"/>
      <c r="O245" s="169"/>
      <c r="P245" s="169"/>
      <c r="Q245" s="169"/>
      <c r="R245" s="169"/>
      <c r="S245" s="169"/>
      <c r="T245" s="169"/>
      <c r="U245" s="169"/>
      <c r="V245" s="169"/>
      <c r="W245" s="169"/>
      <c r="X245" s="169"/>
      <c r="Y245" s="169"/>
      <c r="Z245" s="169"/>
      <c r="AA245" s="169"/>
      <c r="AB245" s="169"/>
      <c r="AC245" s="169"/>
      <c r="AD245" s="169"/>
      <c r="AE245" s="169"/>
    </row>
    <row r="246" spans="1:31" x14ac:dyDescent="0.25">
      <c r="A246" s="169"/>
      <c r="B246" s="169"/>
      <c r="C246" s="169"/>
      <c r="D246" s="169"/>
      <c r="E246" s="169"/>
      <c r="F246" s="169"/>
      <c r="G246" s="169"/>
      <c r="H246" s="169"/>
      <c r="I246" s="169"/>
      <c r="J246" s="169"/>
      <c r="K246" s="169"/>
      <c r="L246" s="169"/>
      <c r="M246" s="169"/>
      <c r="N246" s="169"/>
      <c r="O246" s="169"/>
      <c r="P246" s="169"/>
      <c r="Q246" s="169"/>
      <c r="R246" s="169"/>
      <c r="S246" s="169"/>
      <c r="T246" s="169"/>
      <c r="U246" s="169"/>
      <c r="V246" s="169"/>
      <c r="W246" s="169"/>
      <c r="X246" s="169"/>
      <c r="Y246" s="169"/>
      <c r="Z246" s="169"/>
      <c r="AA246" s="169"/>
      <c r="AB246" s="169"/>
      <c r="AC246" s="169"/>
      <c r="AD246" s="169"/>
      <c r="AE246" s="169"/>
    </row>
    <row r="247" spans="1:31" x14ac:dyDescent="0.25">
      <c r="A247" s="169"/>
      <c r="B247" s="169"/>
      <c r="C247" s="169"/>
      <c r="D247" s="169"/>
      <c r="E247" s="169"/>
      <c r="F247" s="169"/>
      <c r="G247" s="169"/>
      <c r="H247" s="169"/>
      <c r="I247" s="169"/>
      <c r="J247" s="169"/>
      <c r="K247" s="169"/>
      <c r="L247" s="169"/>
      <c r="M247" s="169"/>
      <c r="N247" s="169"/>
      <c r="O247" s="169"/>
      <c r="P247" s="169"/>
      <c r="Q247" s="169"/>
      <c r="R247" s="169"/>
      <c r="S247" s="169"/>
      <c r="T247" s="169"/>
      <c r="U247" s="169"/>
      <c r="V247" s="169"/>
      <c r="W247" s="169"/>
      <c r="X247" s="169"/>
      <c r="Y247" s="169"/>
      <c r="Z247" s="169"/>
      <c r="AA247" s="169"/>
      <c r="AB247" s="169"/>
      <c r="AC247" s="169"/>
      <c r="AD247" s="169"/>
      <c r="AE247" s="169"/>
    </row>
    <row r="248" spans="1:31" x14ac:dyDescent="0.25">
      <c r="A248" s="169"/>
      <c r="B248" s="169"/>
      <c r="C248" s="169"/>
      <c r="D248" s="169"/>
      <c r="E248" s="169"/>
      <c r="F248" s="169"/>
      <c r="G248" s="169"/>
      <c r="H248" s="169"/>
      <c r="I248" s="169"/>
      <c r="J248" s="169"/>
      <c r="K248" s="169"/>
      <c r="L248" s="169"/>
      <c r="M248" s="169"/>
      <c r="N248" s="169"/>
      <c r="O248" s="169"/>
      <c r="P248" s="169"/>
      <c r="Q248" s="169"/>
      <c r="R248" s="169"/>
      <c r="S248" s="169"/>
      <c r="T248" s="169"/>
      <c r="U248" s="169"/>
      <c r="V248" s="169"/>
      <c r="W248" s="169"/>
      <c r="X248" s="169"/>
      <c r="Y248" s="169"/>
      <c r="Z248" s="169"/>
      <c r="AA248" s="169"/>
      <c r="AB248" s="169"/>
      <c r="AC248" s="169"/>
      <c r="AD248" s="169"/>
      <c r="AE248" s="169"/>
    </row>
    <row r="249" spans="1:31" x14ac:dyDescent="0.25">
      <c r="A249" s="169"/>
      <c r="B249" s="169"/>
      <c r="C249" s="169"/>
      <c r="D249" s="169"/>
      <c r="E249" s="169"/>
      <c r="F249" s="169"/>
      <c r="G249" s="169"/>
      <c r="H249" s="169"/>
      <c r="I249" s="169"/>
      <c r="J249" s="169"/>
      <c r="K249" s="169"/>
      <c r="L249" s="169"/>
      <c r="M249" s="169"/>
      <c r="N249" s="169"/>
      <c r="O249" s="169"/>
      <c r="P249" s="169"/>
      <c r="Q249" s="169"/>
      <c r="R249" s="169"/>
      <c r="S249" s="169"/>
      <c r="T249" s="169"/>
      <c r="U249" s="169"/>
      <c r="V249" s="169"/>
      <c r="W249" s="169"/>
      <c r="X249" s="169"/>
      <c r="Y249" s="169"/>
      <c r="Z249" s="169"/>
      <c r="AA249" s="169"/>
      <c r="AB249" s="169"/>
      <c r="AC249" s="169"/>
      <c r="AD249" s="169"/>
      <c r="AE249" s="169"/>
    </row>
    <row r="250" spans="1:31" x14ac:dyDescent="0.25">
      <c r="A250" s="169"/>
      <c r="B250" s="169"/>
      <c r="C250" s="169"/>
      <c r="D250" s="169"/>
      <c r="E250" s="169"/>
      <c r="F250" s="169"/>
      <c r="G250" s="169"/>
      <c r="H250" s="169"/>
      <c r="I250" s="169"/>
      <c r="J250" s="169"/>
      <c r="K250" s="169"/>
      <c r="L250" s="169"/>
      <c r="M250" s="169"/>
      <c r="N250" s="169"/>
      <c r="O250" s="169"/>
      <c r="P250" s="169"/>
      <c r="Q250" s="169"/>
      <c r="R250" s="169"/>
      <c r="S250" s="169"/>
      <c r="T250" s="169"/>
      <c r="U250" s="169"/>
      <c r="V250" s="169"/>
      <c r="W250" s="169"/>
      <c r="X250" s="169"/>
      <c r="Y250" s="169"/>
      <c r="Z250" s="169"/>
      <c r="AA250" s="169"/>
      <c r="AB250" s="169"/>
      <c r="AC250" s="169"/>
      <c r="AD250" s="169"/>
      <c r="AE250" s="169"/>
    </row>
    <row r="251" spans="1:31" x14ac:dyDescent="0.25">
      <c r="A251" s="169"/>
      <c r="B251" s="169"/>
      <c r="C251" s="169"/>
      <c r="D251" s="169"/>
      <c r="E251" s="169"/>
      <c r="F251" s="169"/>
      <c r="G251" s="169"/>
      <c r="H251" s="169"/>
      <c r="I251" s="169"/>
      <c r="J251" s="169"/>
      <c r="K251" s="169"/>
      <c r="L251" s="169"/>
      <c r="M251" s="169"/>
      <c r="N251" s="169"/>
      <c r="O251" s="169"/>
      <c r="P251" s="169"/>
      <c r="Q251" s="169"/>
      <c r="R251" s="169"/>
      <c r="S251" s="169"/>
      <c r="T251" s="169"/>
      <c r="U251" s="169"/>
      <c r="V251" s="169"/>
      <c r="W251" s="169"/>
      <c r="X251" s="169"/>
      <c r="Y251" s="169"/>
      <c r="Z251" s="169"/>
      <c r="AA251" s="169"/>
      <c r="AB251" s="169"/>
      <c r="AC251" s="169"/>
      <c r="AD251" s="169"/>
      <c r="AE251" s="169"/>
    </row>
    <row r="252" spans="1:31" x14ac:dyDescent="0.25">
      <c r="A252" s="169"/>
      <c r="B252" s="169"/>
      <c r="C252" s="169"/>
      <c r="D252" s="169"/>
      <c r="E252" s="169"/>
      <c r="F252" s="169"/>
      <c r="G252" s="169"/>
      <c r="H252" s="169"/>
      <c r="I252" s="169"/>
      <c r="J252" s="169"/>
      <c r="K252" s="169"/>
      <c r="L252" s="169"/>
      <c r="M252" s="169"/>
      <c r="N252" s="169"/>
      <c r="O252" s="169"/>
      <c r="P252" s="169"/>
      <c r="Q252" s="169"/>
      <c r="R252" s="169"/>
      <c r="S252" s="169"/>
      <c r="T252" s="169"/>
      <c r="U252" s="169"/>
      <c r="V252" s="169"/>
      <c r="W252" s="169"/>
      <c r="X252" s="169"/>
      <c r="Y252" s="169"/>
      <c r="Z252" s="169"/>
      <c r="AA252" s="169"/>
      <c r="AB252" s="169"/>
      <c r="AC252" s="169"/>
      <c r="AD252" s="169"/>
      <c r="AE252" s="169"/>
    </row>
    <row r="253" spans="1:31" x14ac:dyDescent="0.25">
      <c r="A253" s="169"/>
      <c r="B253" s="169"/>
      <c r="C253" s="169"/>
      <c r="D253" s="169"/>
      <c r="E253" s="169"/>
      <c r="F253" s="169"/>
      <c r="G253" s="169"/>
      <c r="H253" s="169"/>
      <c r="I253" s="169"/>
      <c r="J253" s="169"/>
      <c r="K253" s="169"/>
      <c r="L253" s="169"/>
      <c r="M253" s="169"/>
      <c r="N253" s="169"/>
      <c r="O253" s="169"/>
      <c r="P253" s="169"/>
      <c r="Q253" s="169"/>
      <c r="R253" s="169"/>
      <c r="S253" s="169"/>
      <c r="T253" s="169"/>
      <c r="U253" s="169"/>
      <c r="V253" s="169"/>
      <c r="W253" s="169"/>
      <c r="X253" s="169"/>
      <c r="Y253" s="169"/>
      <c r="Z253" s="169"/>
      <c r="AA253" s="169"/>
      <c r="AB253" s="169"/>
      <c r="AC253" s="169"/>
      <c r="AD253" s="169"/>
      <c r="AE253" s="169"/>
    </row>
    <row r="254" spans="1:31" x14ac:dyDescent="0.25">
      <c r="A254" s="169"/>
      <c r="B254" s="169"/>
      <c r="C254" s="169"/>
      <c r="D254" s="169"/>
      <c r="E254" s="169"/>
      <c r="F254" s="169"/>
      <c r="G254" s="169"/>
      <c r="H254" s="169"/>
      <c r="I254" s="169"/>
      <c r="J254" s="169"/>
      <c r="K254" s="169"/>
      <c r="L254" s="169"/>
      <c r="M254" s="169"/>
      <c r="N254" s="169"/>
      <c r="O254" s="169"/>
      <c r="P254" s="169"/>
      <c r="Q254" s="169"/>
      <c r="R254" s="169"/>
      <c r="S254" s="169"/>
      <c r="T254" s="169"/>
      <c r="U254" s="169"/>
      <c r="V254" s="169"/>
      <c r="W254" s="169"/>
      <c r="X254" s="169"/>
      <c r="Y254" s="169"/>
      <c r="Z254" s="169"/>
      <c r="AA254" s="169"/>
      <c r="AB254" s="169"/>
      <c r="AC254" s="169"/>
      <c r="AD254" s="169"/>
      <c r="AE254" s="169"/>
    </row>
    <row r="255" spans="1:31" x14ac:dyDescent="0.25">
      <c r="A255" s="169"/>
      <c r="B255" s="169"/>
      <c r="C255" s="169"/>
      <c r="D255" s="169"/>
      <c r="E255" s="169"/>
      <c r="F255" s="169"/>
      <c r="G255" s="169"/>
      <c r="H255" s="169"/>
      <c r="I255" s="169"/>
      <c r="J255" s="169"/>
      <c r="K255" s="169"/>
      <c r="L255" s="169"/>
      <c r="M255" s="169"/>
      <c r="N255" s="169"/>
      <c r="O255" s="169"/>
      <c r="P255" s="169"/>
      <c r="Q255" s="169"/>
      <c r="R255" s="169"/>
      <c r="S255" s="169"/>
      <c r="T255" s="169"/>
      <c r="U255" s="169"/>
      <c r="V255" s="169"/>
      <c r="W255" s="169"/>
      <c r="X255" s="169"/>
      <c r="Y255" s="169"/>
      <c r="Z255" s="169"/>
      <c r="AA255" s="169"/>
      <c r="AB255" s="169"/>
      <c r="AC255" s="169"/>
      <c r="AD255" s="169"/>
      <c r="AE255" s="169"/>
    </row>
    <row r="256" spans="1:31" x14ac:dyDescent="0.25">
      <c r="A256" s="169"/>
      <c r="B256" s="169"/>
      <c r="C256" s="169"/>
      <c r="D256" s="169"/>
      <c r="E256" s="169"/>
      <c r="F256" s="169"/>
      <c r="G256" s="169"/>
      <c r="H256" s="169"/>
      <c r="I256" s="169"/>
      <c r="J256" s="169"/>
      <c r="K256" s="169"/>
      <c r="L256" s="169"/>
      <c r="M256" s="169"/>
      <c r="N256" s="169"/>
      <c r="O256" s="169"/>
      <c r="P256" s="169"/>
      <c r="Q256" s="169"/>
      <c r="R256" s="169"/>
      <c r="S256" s="169"/>
      <c r="T256" s="169"/>
      <c r="U256" s="169"/>
      <c r="V256" s="169"/>
      <c r="W256" s="169"/>
      <c r="X256" s="169"/>
      <c r="Y256" s="169"/>
      <c r="Z256" s="169"/>
      <c r="AA256" s="169"/>
      <c r="AB256" s="169"/>
      <c r="AC256" s="169"/>
      <c r="AD256" s="169"/>
      <c r="AE256" s="169"/>
    </row>
    <row r="257" spans="1:31" x14ac:dyDescent="0.25">
      <c r="A257" s="169"/>
      <c r="B257" s="169"/>
      <c r="C257" s="169"/>
      <c r="D257" s="169"/>
      <c r="E257" s="169"/>
      <c r="F257" s="169"/>
      <c r="G257" s="169"/>
      <c r="H257" s="169"/>
      <c r="I257" s="169"/>
      <c r="J257" s="169"/>
      <c r="K257" s="169"/>
      <c r="L257" s="169"/>
      <c r="M257" s="169"/>
      <c r="N257" s="169"/>
      <c r="O257" s="169"/>
      <c r="P257" s="169"/>
      <c r="Q257" s="169"/>
      <c r="R257" s="169"/>
      <c r="S257" s="169"/>
      <c r="T257" s="169"/>
      <c r="U257" s="169"/>
      <c r="V257" s="169"/>
      <c r="W257" s="169"/>
      <c r="X257" s="169"/>
      <c r="Y257" s="169"/>
      <c r="Z257" s="169"/>
      <c r="AA257" s="169"/>
      <c r="AB257" s="169"/>
      <c r="AC257" s="169"/>
      <c r="AD257" s="169"/>
      <c r="AE257" s="169"/>
    </row>
    <row r="258" spans="1:31" x14ac:dyDescent="0.25">
      <c r="A258" s="169"/>
      <c r="B258" s="169"/>
      <c r="C258" s="169"/>
      <c r="D258" s="169"/>
      <c r="E258" s="169"/>
      <c r="F258" s="169"/>
      <c r="G258" s="169"/>
      <c r="H258" s="169"/>
      <c r="I258" s="169"/>
      <c r="J258" s="169"/>
      <c r="K258" s="169"/>
      <c r="L258" s="169"/>
      <c r="M258" s="169"/>
      <c r="N258" s="169"/>
      <c r="O258" s="169"/>
      <c r="P258" s="169"/>
      <c r="Q258" s="169"/>
      <c r="R258" s="169"/>
      <c r="S258" s="169"/>
      <c r="T258" s="169"/>
      <c r="U258" s="169"/>
      <c r="V258" s="169"/>
      <c r="W258" s="169"/>
      <c r="X258" s="169"/>
      <c r="Y258" s="169"/>
      <c r="Z258" s="169"/>
      <c r="AA258" s="169"/>
      <c r="AB258" s="169"/>
      <c r="AC258" s="169"/>
      <c r="AD258" s="169"/>
      <c r="AE258" s="169"/>
    </row>
    <row r="259" spans="1:31" x14ac:dyDescent="0.25">
      <c r="A259" s="169"/>
      <c r="B259" s="169"/>
      <c r="C259" s="169"/>
      <c r="D259" s="169"/>
      <c r="E259" s="169"/>
      <c r="F259" s="169"/>
      <c r="G259" s="169"/>
      <c r="H259" s="169"/>
      <c r="I259" s="169"/>
      <c r="J259" s="169"/>
      <c r="K259" s="169"/>
      <c r="L259" s="169"/>
      <c r="M259" s="169"/>
      <c r="N259" s="169"/>
      <c r="O259" s="169"/>
      <c r="P259" s="169"/>
      <c r="Q259" s="169"/>
      <c r="R259" s="169"/>
      <c r="S259" s="169"/>
      <c r="T259" s="169"/>
      <c r="U259" s="169"/>
      <c r="V259" s="169"/>
      <c r="W259" s="169"/>
      <c r="X259" s="169"/>
      <c r="Y259" s="169"/>
      <c r="Z259" s="169"/>
      <c r="AA259" s="169"/>
      <c r="AB259" s="169"/>
      <c r="AC259" s="169"/>
      <c r="AD259" s="169"/>
      <c r="AE259" s="169"/>
    </row>
    <row r="260" spans="1:31" x14ac:dyDescent="0.25">
      <c r="A260" s="169"/>
      <c r="B260" s="169"/>
      <c r="C260" s="169"/>
      <c r="D260" s="169"/>
      <c r="E260" s="169"/>
      <c r="F260" s="169"/>
      <c r="G260" s="169"/>
      <c r="H260" s="169"/>
      <c r="I260" s="169"/>
      <c r="J260" s="169"/>
      <c r="K260" s="169"/>
      <c r="L260" s="169"/>
      <c r="M260" s="169"/>
      <c r="N260" s="169"/>
      <c r="O260" s="169"/>
      <c r="P260" s="169"/>
      <c r="Q260" s="169"/>
      <c r="R260" s="169"/>
      <c r="S260" s="169"/>
      <c r="T260" s="169"/>
      <c r="U260" s="169"/>
      <c r="V260" s="169"/>
      <c r="W260" s="169"/>
      <c r="X260" s="169"/>
      <c r="Y260" s="169"/>
      <c r="Z260" s="169"/>
      <c r="AA260" s="169"/>
      <c r="AB260" s="169"/>
      <c r="AC260" s="169"/>
      <c r="AD260" s="169"/>
      <c r="AE260" s="169"/>
    </row>
    <row r="261" spans="1:31" x14ac:dyDescent="0.25">
      <c r="A261" s="169"/>
      <c r="B261" s="169"/>
      <c r="C261" s="169"/>
      <c r="D261" s="169"/>
      <c r="E261" s="169"/>
      <c r="F261" s="169"/>
      <c r="G261" s="169"/>
      <c r="H261" s="169"/>
      <c r="I261" s="169"/>
      <c r="J261" s="169"/>
      <c r="K261" s="169"/>
      <c r="L261" s="169"/>
      <c r="M261" s="169"/>
      <c r="N261" s="169"/>
      <c r="O261" s="169"/>
      <c r="P261" s="169"/>
      <c r="Q261" s="169"/>
      <c r="R261" s="169"/>
      <c r="S261" s="169"/>
      <c r="T261" s="169"/>
      <c r="U261" s="169"/>
      <c r="V261" s="169"/>
      <c r="W261" s="169"/>
      <c r="X261" s="169"/>
      <c r="Y261" s="169"/>
      <c r="Z261" s="169"/>
      <c r="AA261" s="169"/>
      <c r="AB261" s="169"/>
      <c r="AC261" s="169"/>
      <c r="AD261" s="169"/>
      <c r="AE261" s="169"/>
    </row>
    <row r="262" spans="1:31" x14ac:dyDescent="0.25">
      <c r="A262" s="169"/>
      <c r="B262" s="169"/>
      <c r="C262" s="169"/>
      <c r="D262" s="169"/>
      <c r="E262" s="169"/>
      <c r="F262" s="169"/>
      <c r="G262" s="169"/>
      <c r="H262" s="169"/>
      <c r="I262" s="169"/>
      <c r="J262" s="169"/>
      <c r="K262" s="169"/>
      <c r="L262" s="169"/>
      <c r="M262" s="169"/>
      <c r="N262" s="169"/>
      <c r="O262" s="169"/>
      <c r="P262" s="169"/>
      <c r="Q262" s="169"/>
      <c r="R262" s="169"/>
      <c r="S262" s="169"/>
      <c r="T262" s="169"/>
      <c r="U262" s="169"/>
      <c r="V262" s="169"/>
      <c r="W262" s="169"/>
      <c r="X262" s="169"/>
      <c r="Y262" s="169"/>
      <c r="Z262" s="169"/>
      <c r="AA262" s="169"/>
      <c r="AB262" s="169"/>
      <c r="AC262" s="169"/>
      <c r="AD262" s="169"/>
      <c r="AE262" s="169"/>
    </row>
    <row r="263" spans="1:31" x14ac:dyDescent="0.25">
      <c r="A263" s="169"/>
      <c r="B263" s="169"/>
      <c r="C263" s="169"/>
      <c r="D263" s="169"/>
      <c r="E263" s="169"/>
      <c r="F263" s="169"/>
      <c r="G263" s="169"/>
      <c r="H263" s="169"/>
      <c r="I263" s="169"/>
      <c r="J263" s="169"/>
      <c r="K263" s="169"/>
      <c r="L263" s="169"/>
      <c r="M263" s="169"/>
      <c r="N263" s="169"/>
      <c r="O263" s="169"/>
      <c r="P263" s="169"/>
      <c r="Q263" s="169"/>
      <c r="R263" s="169"/>
      <c r="S263" s="169"/>
      <c r="T263" s="169"/>
      <c r="U263" s="169"/>
      <c r="V263" s="169"/>
      <c r="W263" s="169"/>
      <c r="X263" s="169"/>
      <c r="Y263" s="169"/>
      <c r="Z263" s="169"/>
      <c r="AA263" s="169"/>
      <c r="AB263" s="169"/>
      <c r="AC263" s="169"/>
      <c r="AD263" s="169"/>
      <c r="AE263" s="169"/>
    </row>
    <row r="264" spans="1:31" x14ac:dyDescent="0.25">
      <c r="A264" s="169"/>
      <c r="B264" s="169"/>
      <c r="C264" s="169"/>
      <c r="D264" s="169"/>
      <c r="E264" s="169"/>
      <c r="F264" s="169"/>
      <c r="G264" s="169"/>
      <c r="H264" s="169"/>
      <c r="I264" s="169"/>
      <c r="J264" s="169"/>
      <c r="K264" s="169"/>
      <c r="L264" s="169"/>
      <c r="M264" s="169"/>
      <c r="N264" s="169"/>
      <c r="O264" s="169"/>
      <c r="P264" s="169"/>
      <c r="Q264" s="169"/>
      <c r="R264" s="169"/>
      <c r="S264" s="169"/>
      <c r="T264" s="169"/>
      <c r="U264" s="169"/>
      <c r="V264" s="169"/>
      <c r="W264" s="169"/>
      <c r="X264" s="169"/>
      <c r="Y264" s="169"/>
      <c r="Z264" s="169"/>
      <c r="AA264" s="169"/>
      <c r="AB264" s="169"/>
      <c r="AC264" s="169"/>
      <c r="AD264" s="169"/>
      <c r="AE264" s="169"/>
    </row>
    <row r="265" spans="1:31" x14ac:dyDescent="0.25">
      <c r="A265" s="169"/>
      <c r="B265" s="169"/>
      <c r="C265" s="169"/>
      <c r="D265" s="169"/>
      <c r="E265" s="169"/>
      <c r="F265" s="169"/>
      <c r="G265" s="169"/>
      <c r="H265" s="169"/>
      <c r="I265" s="169"/>
      <c r="J265" s="169"/>
      <c r="K265" s="169"/>
      <c r="L265" s="169"/>
      <c r="M265" s="169"/>
      <c r="N265" s="169"/>
      <c r="O265" s="169"/>
      <c r="P265" s="169"/>
      <c r="Q265" s="169"/>
      <c r="R265" s="169"/>
      <c r="S265" s="169"/>
      <c r="T265" s="169"/>
      <c r="U265" s="169"/>
      <c r="V265" s="169"/>
      <c r="W265" s="169"/>
      <c r="X265" s="169"/>
      <c r="Y265" s="169"/>
      <c r="Z265" s="169"/>
      <c r="AA265" s="169"/>
      <c r="AB265" s="169"/>
      <c r="AC265" s="169"/>
      <c r="AD265" s="169"/>
      <c r="AE265" s="169"/>
    </row>
    <row r="266" spans="1:31" x14ac:dyDescent="0.25">
      <c r="A266" s="169"/>
      <c r="B266" s="169"/>
      <c r="C266" s="169"/>
      <c r="D266" s="169"/>
      <c r="E266" s="169"/>
      <c r="F266" s="169"/>
      <c r="G266" s="169"/>
      <c r="H266" s="169"/>
      <c r="I266" s="169"/>
      <c r="J266" s="169"/>
      <c r="K266" s="169"/>
      <c r="L266" s="169"/>
      <c r="M266" s="169"/>
      <c r="N266" s="169"/>
      <c r="O266" s="169"/>
      <c r="P266" s="169"/>
      <c r="Q266" s="169"/>
      <c r="R266" s="169"/>
      <c r="S266" s="169"/>
      <c r="T266" s="169"/>
      <c r="U266" s="169"/>
      <c r="V266" s="169"/>
      <c r="W266" s="169"/>
      <c r="X266" s="169"/>
      <c r="Y266" s="169"/>
      <c r="Z266" s="169"/>
      <c r="AA266" s="169"/>
      <c r="AB266" s="169"/>
      <c r="AC266" s="169"/>
      <c r="AD266" s="169"/>
      <c r="AE266" s="169"/>
    </row>
    <row r="267" spans="1:31" x14ac:dyDescent="0.25">
      <c r="A267" s="169"/>
      <c r="B267" s="169"/>
      <c r="C267" s="169"/>
      <c r="D267" s="169"/>
      <c r="E267" s="169"/>
      <c r="F267" s="169"/>
      <c r="G267" s="169"/>
      <c r="H267" s="169"/>
      <c r="I267" s="169"/>
      <c r="J267" s="169"/>
      <c r="K267" s="169"/>
      <c r="L267" s="169"/>
      <c r="M267" s="169"/>
      <c r="N267" s="169"/>
      <c r="O267" s="169"/>
      <c r="P267" s="169"/>
      <c r="Q267" s="169"/>
      <c r="R267" s="169"/>
      <c r="S267" s="169"/>
      <c r="T267" s="169"/>
      <c r="U267" s="169"/>
      <c r="V267" s="169"/>
      <c r="W267" s="169"/>
      <c r="X267" s="169"/>
      <c r="Y267" s="169"/>
      <c r="Z267" s="169"/>
      <c r="AA267" s="169"/>
      <c r="AB267" s="169"/>
      <c r="AC267" s="169"/>
      <c r="AD267" s="169"/>
      <c r="AE267" s="169"/>
    </row>
    <row r="268" spans="1:31" x14ac:dyDescent="0.25">
      <c r="A268" s="169"/>
      <c r="B268" s="169"/>
      <c r="C268" s="169"/>
      <c r="D268" s="169"/>
      <c r="E268" s="169"/>
      <c r="F268" s="169"/>
      <c r="G268" s="169"/>
      <c r="H268" s="169"/>
      <c r="I268" s="169"/>
      <c r="J268" s="169"/>
      <c r="K268" s="169"/>
      <c r="L268" s="169"/>
      <c r="M268" s="169"/>
      <c r="N268" s="169"/>
      <c r="O268" s="169"/>
      <c r="P268" s="169"/>
      <c r="Q268" s="169"/>
      <c r="R268" s="169"/>
      <c r="S268" s="169"/>
      <c r="T268" s="169"/>
      <c r="U268" s="169"/>
      <c r="V268" s="169"/>
      <c r="W268" s="169"/>
      <c r="X268" s="169"/>
      <c r="Y268" s="169"/>
      <c r="Z268" s="169"/>
      <c r="AA268" s="169"/>
      <c r="AB268" s="169"/>
      <c r="AC268" s="169"/>
      <c r="AD268" s="169"/>
      <c r="AE268" s="169"/>
    </row>
    <row r="269" spans="1:31" x14ac:dyDescent="0.25">
      <c r="A269" s="169"/>
      <c r="B269" s="169"/>
      <c r="C269" s="169"/>
      <c r="D269" s="169"/>
      <c r="E269" s="169"/>
      <c r="F269" s="169"/>
      <c r="G269" s="169"/>
      <c r="H269" s="169"/>
      <c r="I269" s="169"/>
      <c r="J269" s="169"/>
      <c r="K269" s="169"/>
      <c r="L269" s="169"/>
      <c r="M269" s="169"/>
      <c r="N269" s="169"/>
      <c r="O269" s="169"/>
      <c r="P269" s="169"/>
      <c r="Q269" s="169"/>
      <c r="R269" s="169"/>
      <c r="S269" s="169"/>
      <c r="T269" s="169"/>
      <c r="U269" s="169"/>
      <c r="V269" s="169"/>
      <c r="W269" s="169"/>
      <c r="X269" s="169"/>
      <c r="Y269" s="169"/>
      <c r="Z269" s="169"/>
      <c r="AA269" s="169"/>
      <c r="AB269" s="169"/>
      <c r="AC269" s="169"/>
      <c r="AD269" s="169"/>
      <c r="AE269" s="169"/>
    </row>
    <row r="270" spans="1:31" x14ac:dyDescent="0.25">
      <c r="A270" s="169"/>
      <c r="B270" s="169"/>
      <c r="C270" s="169"/>
      <c r="D270" s="169"/>
      <c r="E270" s="169"/>
      <c r="F270" s="169"/>
      <c r="G270" s="169"/>
      <c r="H270" s="169"/>
      <c r="I270" s="169"/>
      <c r="J270" s="169"/>
      <c r="K270" s="169"/>
      <c r="L270" s="169"/>
      <c r="M270" s="169"/>
      <c r="N270" s="169"/>
      <c r="O270" s="169"/>
      <c r="P270" s="169"/>
      <c r="Q270" s="169"/>
      <c r="R270" s="169"/>
      <c r="S270" s="169"/>
      <c r="T270" s="169"/>
      <c r="U270" s="169"/>
      <c r="V270" s="169"/>
      <c r="W270" s="169"/>
      <c r="X270" s="169"/>
      <c r="Y270" s="169"/>
      <c r="Z270" s="169"/>
      <c r="AA270" s="169"/>
      <c r="AB270" s="169"/>
      <c r="AC270" s="169"/>
      <c r="AD270" s="169"/>
      <c r="AE270" s="169"/>
    </row>
    <row r="271" spans="1:31" x14ac:dyDescent="0.25">
      <c r="A271" s="169"/>
      <c r="B271" s="169"/>
      <c r="C271" s="169"/>
      <c r="D271" s="169"/>
      <c r="E271" s="169"/>
      <c r="F271" s="169"/>
      <c r="G271" s="169"/>
      <c r="H271" s="169"/>
      <c r="I271" s="169"/>
      <c r="J271" s="169"/>
      <c r="K271" s="169"/>
      <c r="L271" s="169"/>
      <c r="M271" s="169"/>
      <c r="N271" s="169"/>
      <c r="O271" s="169"/>
      <c r="P271" s="169"/>
      <c r="Q271" s="169"/>
      <c r="R271" s="169"/>
      <c r="S271" s="169"/>
      <c r="T271" s="169"/>
      <c r="U271" s="169"/>
      <c r="V271" s="169"/>
      <c r="W271" s="169"/>
      <c r="X271" s="169"/>
      <c r="Y271" s="169"/>
      <c r="Z271" s="169"/>
      <c r="AA271" s="169"/>
      <c r="AB271" s="169"/>
      <c r="AC271" s="169"/>
      <c r="AD271" s="169"/>
      <c r="AE271" s="169"/>
    </row>
    <row r="272" spans="1:31" x14ac:dyDescent="0.25">
      <c r="A272" s="169"/>
      <c r="B272" s="169"/>
      <c r="C272" s="169"/>
      <c r="D272" s="169"/>
      <c r="E272" s="169"/>
      <c r="F272" s="169"/>
      <c r="G272" s="169"/>
      <c r="H272" s="169"/>
      <c r="I272" s="169"/>
      <c r="J272" s="169"/>
      <c r="K272" s="169"/>
      <c r="L272" s="169"/>
      <c r="M272" s="169"/>
      <c r="N272" s="169"/>
      <c r="O272" s="169"/>
      <c r="P272" s="169"/>
      <c r="Q272" s="169"/>
      <c r="R272" s="169"/>
      <c r="S272" s="169"/>
      <c r="T272" s="169"/>
      <c r="U272" s="169"/>
      <c r="V272" s="169"/>
      <c r="W272" s="169"/>
      <c r="X272" s="169"/>
      <c r="Y272" s="169"/>
      <c r="Z272" s="169"/>
      <c r="AA272" s="169"/>
      <c r="AB272" s="169"/>
      <c r="AC272" s="169"/>
      <c r="AD272" s="169"/>
      <c r="AE272" s="169"/>
    </row>
    <row r="273" spans="1:31" x14ac:dyDescent="0.25">
      <c r="A273" s="169"/>
      <c r="B273" s="169"/>
      <c r="C273" s="169"/>
      <c r="D273" s="169"/>
      <c r="E273" s="169"/>
      <c r="F273" s="169"/>
      <c r="G273" s="169"/>
      <c r="H273" s="169"/>
      <c r="I273" s="169"/>
      <c r="J273" s="169"/>
      <c r="K273" s="169"/>
      <c r="L273" s="169"/>
      <c r="M273" s="169"/>
      <c r="N273" s="169"/>
      <c r="O273" s="169"/>
      <c r="P273" s="169"/>
      <c r="Q273" s="169"/>
      <c r="R273" s="169"/>
      <c r="S273" s="169"/>
      <c r="T273" s="169"/>
      <c r="U273" s="169"/>
      <c r="V273" s="169"/>
      <c r="W273" s="169"/>
      <c r="X273" s="169"/>
      <c r="Y273" s="169"/>
      <c r="Z273" s="169"/>
      <c r="AA273" s="169"/>
      <c r="AB273" s="169"/>
      <c r="AC273" s="169"/>
      <c r="AD273" s="169"/>
      <c r="AE273" s="169"/>
    </row>
    <row r="274" spans="1:31" x14ac:dyDescent="0.25">
      <c r="A274" s="169"/>
      <c r="B274" s="169"/>
      <c r="C274" s="169"/>
      <c r="D274" s="169"/>
      <c r="E274" s="169"/>
      <c r="F274" s="169"/>
      <c r="G274" s="169"/>
      <c r="H274" s="169"/>
      <c r="I274" s="169"/>
      <c r="J274" s="169"/>
      <c r="K274" s="169"/>
      <c r="L274" s="169"/>
      <c r="M274" s="169"/>
      <c r="N274" s="169"/>
      <c r="O274" s="169"/>
      <c r="P274" s="169"/>
      <c r="Q274" s="169"/>
      <c r="R274" s="169"/>
      <c r="S274" s="169"/>
      <c r="T274" s="169"/>
      <c r="U274" s="169"/>
      <c r="V274" s="169"/>
      <c r="W274" s="169"/>
      <c r="X274" s="169"/>
      <c r="Y274" s="169"/>
      <c r="Z274" s="169"/>
      <c r="AA274" s="169"/>
      <c r="AB274" s="169"/>
      <c r="AC274" s="169"/>
      <c r="AD274" s="169"/>
      <c r="AE274" s="169"/>
    </row>
    <row r="275" spans="1:31" x14ac:dyDescent="0.25">
      <c r="A275" s="169"/>
      <c r="B275" s="169"/>
      <c r="C275" s="169"/>
      <c r="D275" s="169"/>
      <c r="E275" s="169"/>
      <c r="F275" s="169"/>
      <c r="G275" s="169"/>
      <c r="H275" s="169"/>
      <c r="I275" s="169"/>
      <c r="J275" s="169"/>
      <c r="K275" s="169"/>
      <c r="L275" s="169"/>
      <c r="M275" s="169"/>
      <c r="N275" s="169"/>
      <c r="O275" s="169"/>
      <c r="P275" s="169"/>
      <c r="Q275" s="169"/>
      <c r="R275" s="169"/>
      <c r="S275" s="169"/>
      <c r="T275" s="169"/>
      <c r="U275" s="169"/>
      <c r="V275" s="169"/>
      <c r="W275" s="169"/>
      <c r="X275" s="169"/>
      <c r="Y275" s="169"/>
      <c r="Z275" s="169"/>
      <c r="AA275" s="169"/>
      <c r="AB275" s="169"/>
      <c r="AC275" s="169"/>
      <c r="AD275" s="169"/>
      <c r="AE275" s="169"/>
    </row>
    <row r="276" spans="1:31" x14ac:dyDescent="0.25">
      <c r="A276" s="169"/>
      <c r="B276" s="169"/>
      <c r="C276" s="169"/>
      <c r="D276" s="169"/>
      <c r="E276" s="169"/>
      <c r="F276" s="169"/>
      <c r="G276" s="169"/>
      <c r="H276" s="169"/>
      <c r="I276" s="169"/>
      <c r="J276" s="169"/>
      <c r="K276" s="169"/>
      <c r="L276" s="169"/>
      <c r="M276" s="169"/>
      <c r="N276" s="169"/>
      <c r="O276" s="169"/>
      <c r="P276" s="169"/>
      <c r="Q276" s="169"/>
      <c r="R276" s="169"/>
      <c r="S276" s="169"/>
      <c r="T276" s="169"/>
      <c r="U276" s="169"/>
      <c r="V276" s="169"/>
      <c r="W276" s="169"/>
      <c r="X276" s="169"/>
      <c r="Y276" s="169"/>
      <c r="Z276" s="169"/>
      <c r="AA276" s="169"/>
      <c r="AB276" s="169"/>
      <c r="AC276" s="169"/>
      <c r="AD276" s="169"/>
      <c r="AE276" s="169"/>
    </row>
    <row r="277" spans="1:31" x14ac:dyDescent="0.25">
      <c r="A277" s="169"/>
      <c r="B277" s="169"/>
      <c r="C277" s="169"/>
      <c r="D277" s="169"/>
      <c r="E277" s="169"/>
      <c r="F277" s="169"/>
      <c r="G277" s="169"/>
      <c r="H277" s="169"/>
      <c r="I277" s="169"/>
      <c r="J277" s="169"/>
      <c r="K277" s="169"/>
      <c r="L277" s="169"/>
      <c r="M277" s="169"/>
      <c r="N277" s="169"/>
      <c r="O277" s="169"/>
      <c r="P277" s="169"/>
      <c r="Q277" s="169"/>
      <c r="R277" s="169"/>
      <c r="S277" s="169"/>
      <c r="T277" s="169"/>
      <c r="U277" s="169"/>
      <c r="V277" s="169"/>
      <c r="W277" s="169"/>
      <c r="X277" s="169"/>
      <c r="Y277" s="169"/>
      <c r="Z277" s="169"/>
      <c r="AA277" s="169"/>
      <c r="AB277" s="169"/>
      <c r="AC277" s="169"/>
      <c r="AD277" s="169"/>
      <c r="AE277" s="169"/>
    </row>
    <row r="278" spans="1:31" x14ac:dyDescent="0.25">
      <c r="A278" s="169"/>
      <c r="B278" s="169"/>
      <c r="C278" s="169"/>
      <c r="D278" s="169"/>
      <c r="E278" s="169"/>
      <c r="F278" s="169"/>
      <c r="G278" s="169"/>
      <c r="H278" s="169"/>
      <c r="I278" s="169"/>
      <c r="J278" s="169"/>
      <c r="K278" s="169"/>
      <c r="L278" s="169"/>
      <c r="M278" s="169"/>
      <c r="N278" s="169"/>
      <c r="O278" s="169"/>
      <c r="P278" s="169"/>
      <c r="Q278" s="169"/>
      <c r="R278" s="169"/>
      <c r="S278" s="169"/>
      <c r="T278" s="169"/>
      <c r="U278" s="169"/>
      <c r="V278" s="169"/>
      <c r="W278" s="169"/>
      <c r="X278" s="169"/>
      <c r="Y278" s="169"/>
      <c r="Z278" s="169"/>
      <c r="AA278" s="169"/>
      <c r="AB278" s="169"/>
      <c r="AC278" s="169"/>
      <c r="AD278" s="169"/>
      <c r="AE278" s="169"/>
    </row>
    <row r="279" spans="1:31" x14ac:dyDescent="0.25">
      <c r="A279" s="169"/>
      <c r="B279" s="169"/>
      <c r="C279" s="169"/>
      <c r="D279" s="169"/>
      <c r="E279" s="169"/>
      <c r="F279" s="169"/>
      <c r="G279" s="169"/>
      <c r="H279" s="169"/>
      <c r="I279" s="169"/>
      <c r="J279" s="169"/>
      <c r="K279" s="169"/>
      <c r="L279" s="169"/>
      <c r="M279" s="169"/>
      <c r="N279" s="169"/>
      <c r="O279" s="169"/>
      <c r="P279" s="169"/>
      <c r="Q279" s="169"/>
      <c r="R279" s="169"/>
      <c r="S279" s="169"/>
      <c r="T279" s="169"/>
      <c r="U279" s="169"/>
      <c r="V279" s="169"/>
      <c r="W279" s="169"/>
      <c r="X279" s="169"/>
      <c r="Y279" s="169"/>
      <c r="Z279" s="169"/>
      <c r="AA279" s="169"/>
      <c r="AB279" s="169"/>
      <c r="AC279" s="169"/>
      <c r="AD279" s="169"/>
      <c r="AE279" s="169"/>
    </row>
    <row r="280" spans="1:31" x14ac:dyDescent="0.25">
      <c r="A280" s="169"/>
      <c r="B280" s="169"/>
      <c r="C280" s="169"/>
      <c r="D280" s="169"/>
      <c r="E280" s="169"/>
      <c r="F280" s="169"/>
      <c r="G280" s="169"/>
      <c r="H280" s="169"/>
      <c r="I280" s="169"/>
      <c r="J280" s="169"/>
      <c r="K280" s="169"/>
      <c r="L280" s="169"/>
      <c r="M280" s="169"/>
      <c r="N280" s="169"/>
      <c r="O280" s="169"/>
      <c r="P280" s="169"/>
      <c r="Q280" s="169"/>
      <c r="R280" s="169"/>
      <c r="S280" s="169"/>
      <c r="T280" s="169"/>
      <c r="U280" s="169"/>
      <c r="V280" s="169"/>
      <c r="W280" s="169"/>
      <c r="X280" s="169"/>
      <c r="Y280" s="169"/>
      <c r="Z280" s="169"/>
      <c r="AA280" s="169"/>
      <c r="AB280" s="169"/>
      <c r="AC280" s="169"/>
      <c r="AD280" s="169"/>
      <c r="AE280" s="169"/>
    </row>
    <row r="281" spans="1:31" x14ac:dyDescent="0.25">
      <c r="A281" s="169"/>
      <c r="B281" s="169"/>
      <c r="C281" s="169"/>
      <c r="D281" s="169"/>
      <c r="E281" s="169"/>
      <c r="F281" s="169"/>
      <c r="G281" s="169"/>
      <c r="H281" s="169"/>
      <c r="I281" s="169"/>
      <c r="J281" s="169"/>
      <c r="K281" s="169"/>
      <c r="L281" s="169"/>
      <c r="M281" s="169"/>
      <c r="N281" s="169"/>
      <c r="O281" s="169"/>
      <c r="P281" s="169"/>
      <c r="Q281" s="169"/>
      <c r="R281" s="169"/>
      <c r="S281" s="169"/>
      <c r="T281" s="169"/>
      <c r="U281" s="169"/>
      <c r="V281" s="169"/>
      <c r="W281" s="169"/>
      <c r="X281" s="169"/>
      <c r="Y281" s="169"/>
      <c r="Z281" s="169"/>
      <c r="AA281" s="169"/>
      <c r="AB281" s="169"/>
      <c r="AC281" s="169"/>
      <c r="AD281" s="169"/>
      <c r="AE281" s="169"/>
    </row>
    <row r="282" spans="1:31" x14ac:dyDescent="0.25">
      <c r="A282" s="169"/>
      <c r="B282" s="169"/>
      <c r="C282" s="169"/>
      <c r="D282" s="169"/>
      <c r="E282" s="169"/>
      <c r="F282" s="169"/>
      <c r="G282" s="169"/>
      <c r="H282" s="169"/>
      <c r="I282" s="169"/>
      <c r="J282" s="169"/>
      <c r="K282" s="169"/>
      <c r="L282" s="169"/>
      <c r="M282" s="169"/>
      <c r="N282" s="169"/>
      <c r="O282" s="169"/>
      <c r="P282" s="169"/>
      <c r="Q282" s="169"/>
      <c r="R282" s="169"/>
      <c r="S282" s="169"/>
      <c r="T282" s="169"/>
      <c r="U282" s="169"/>
      <c r="V282" s="169"/>
      <c r="W282" s="169"/>
      <c r="X282" s="169"/>
      <c r="Y282" s="169"/>
      <c r="Z282" s="169"/>
      <c r="AA282" s="169"/>
      <c r="AB282" s="169"/>
      <c r="AC282" s="169"/>
      <c r="AD282" s="169"/>
      <c r="AE282" s="169"/>
    </row>
    <row r="283" spans="1:31" x14ac:dyDescent="0.25">
      <c r="A283" s="169"/>
      <c r="B283" s="169"/>
      <c r="C283" s="169"/>
      <c r="D283" s="169"/>
      <c r="E283" s="169"/>
      <c r="F283" s="169"/>
      <c r="G283" s="169"/>
      <c r="H283" s="169"/>
      <c r="I283" s="169"/>
      <c r="J283" s="169"/>
      <c r="K283" s="169"/>
      <c r="L283" s="169"/>
      <c r="M283" s="169"/>
      <c r="N283" s="169"/>
      <c r="O283" s="169"/>
      <c r="P283" s="169"/>
      <c r="Q283" s="169"/>
      <c r="R283" s="169"/>
      <c r="S283" s="169"/>
      <c r="T283" s="169"/>
      <c r="U283" s="169"/>
      <c r="V283" s="169"/>
      <c r="W283" s="169"/>
      <c r="X283" s="169"/>
      <c r="Y283" s="169"/>
      <c r="Z283" s="169"/>
      <c r="AA283" s="169"/>
      <c r="AB283" s="169"/>
      <c r="AC283" s="169"/>
      <c r="AD283" s="169"/>
      <c r="AE283" s="169"/>
    </row>
    <row r="284" spans="1:31" x14ac:dyDescent="0.25">
      <c r="A284" s="169"/>
      <c r="B284" s="169"/>
      <c r="C284" s="169"/>
      <c r="D284" s="169"/>
      <c r="E284" s="169"/>
      <c r="F284" s="169"/>
      <c r="G284" s="169"/>
      <c r="H284" s="169"/>
      <c r="I284" s="169"/>
      <c r="J284" s="169"/>
      <c r="K284" s="169"/>
      <c r="L284" s="169"/>
      <c r="M284" s="169"/>
      <c r="N284" s="169"/>
      <c r="O284" s="169"/>
      <c r="P284" s="169"/>
      <c r="Q284" s="169"/>
      <c r="R284" s="169"/>
      <c r="S284" s="169"/>
      <c r="T284" s="169"/>
      <c r="U284" s="169"/>
      <c r="V284" s="169"/>
      <c r="W284" s="169"/>
      <c r="X284" s="169"/>
      <c r="Y284" s="169"/>
      <c r="Z284" s="169"/>
      <c r="AA284" s="169"/>
      <c r="AB284" s="169"/>
      <c r="AC284" s="169"/>
      <c r="AD284" s="169"/>
      <c r="AE284" s="169"/>
    </row>
    <row r="285" spans="1:31" x14ac:dyDescent="0.25">
      <c r="A285" s="169"/>
      <c r="B285" s="169"/>
      <c r="C285" s="169"/>
      <c r="D285" s="169"/>
      <c r="E285" s="169"/>
      <c r="F285" s="169"/>
      <c r="G285" s="169"/>
      <c r="H285" s="169"/>
      <c r="I285" s="169"/>
      <c r="J285" s="169"/>
      <c r="K285" s="169"/>
      <c r="L285" s="169"/>
      <c r="M285" s="169"/>
      <c r="N285" s="169"/>
      <c r="O285" s="169"/>
      <c r="P285" s="169"/>
      <c r="Q285" s="169"/>
      <c r="R285" s="169"/>
      <c r="S285" s="169"/>
      <c r="T285" s="169"/>
      <c r="U285" s="169"/>
      <c r="V285" s="169"/>
      <c r="W285" s="169"/>
      <c r="X285" s="169"/>
      <c r="Y285" s="169"/>
      <c r="Z285" s="169"/>
      <c r="AA285" s="169"/>
      <c r="AB285" s="169"/>
      <c r="AC285" s="169"/>
      <c r="AD285" s="169"/>
      <c r="AE285" s="169"/>
    </row>
    <row r="286" spans="1:31" x14ac:dyDescent="0.25">
      <c r="A286" s="169"/>
      <c r="B286" s="169"/>
      <c r="C286" s="169"/>
      <c r="D286" s="169"/>
      <c r="E286" s="169"/>
      <c r="F286" s="169"/>
      <c r="G286" s="169"/>
      <c r="H286" s="169"/>
      <c r="I286" s="169"/>
      <c r="J286" s="169"/>
      <c r="K286" s="169"/>
      <c r="L286" s="169"/>
      <c r="M286" s="169"/>
      <c r="N286" s="169"/>
      <c r="O286" s="169"/>
      <c r="P286" s="169"/>
      <c r="Q286" s="169"/>
      <c r="R286" s="169"/>
      <c r="S286" s="169"/>
      <c r="T286" s="169"/>
      <c r="U286" s="169"/>
      <c r="V286" s="169"/>
      <c r="W286" s="169"/>
      <c r="X286" s="169"/>
      <c r="Y286" s="169"/>
      <c r="Z286" s="169"/>
      <c r="AA286" s="169"/>
      <c r="AB286" s="169"/>
      <c r="AC286" s="169"/>
      <c r="AD286" s="169"/>
      <c r="AE286" s="169"/>
    </row>
    <row r="287" spans="1:31" x14ac:dyDescent="0.25">
      <c r="A287" s="169"/>
      <c r="B287" s="169"/>
      <c r="C287" s="169"/>
      <c r="D287" s="169"/>
      <c r="E287" s="169"/>
      <c r="F287" s="169"/>
      <c r="G287" s="169"/>
      <c r="H287" s="169"/>
      <c r="I287" s="169"/>
      <c r="J287" s="169"/>
      <c r="K287" s="169"/>
      <c r="L287" s="169"/>
      <c r="M287" s="169"/>
      <c r="N287" s="169"/>
      <c r="O287" s="169"/>
      <c r="P287" s="169"/>
      <c r="Q287" s="169"/>
      <c r="R287" s="169"/>
      <c r="S287" s="169"/>
      <c r="T287" s="169"/>
      <c r="U287" s="169"/>
      <c r="V287" s="169"/>
      <c r="W287" s="169"/>
      <c r="X287" s="169"/>
      <c r="Y287" s="169"/>
      <c r="Z287" s="169"/>
      <c r="AA287" s="169"/>
      <c r="AB287" s="169"/>
      <c r="AC287" s="169"/>
      <c r="AD287" s="169"/>
      <c r="AE287" s="169"/>
    </row>
    <row r="288" spans="1:31" x14ac:dyDescent="0.25">
      <c r="A288" s="169"/>
      <c r="B288" s="169"/>
      <c r="C288" s="169"/>
      <c r="D288" s="169"/>
      <c r="E288" s="169"/>
      <c r="F288" s="169"/>
      <c r="G288" s="169"/>
      <c r="H288" s="169"/>
      <c r="I288" s="169"/>
      <c r="J288" s="169"/>
      <c r="K288" s="169"/>
      <c r="L288" s="169"/>
      <c r="M288" s="169"/>
      <c r="N288" s="169"/>
      <c r="O288" s="169"/>
      <c r="P288" s="169"/>
      <c r="Q288" s="169"/>
      <c r="R288" s="169"/>
      <c r="S288" s="169"/>
      <c r="T288" s="169"/>
      <c r="U288" s="169"/>
      <c r="V288" s="169"/>
      <c r="W288" s="169"/>
      <c r="X288" s="169"/>
      <c r="Y288" s="169"/>
      <c r="Z288" s="169"/>
      <c r="AA288" s="169"/>
      <c r="AB288" s="169"/>
      <c r="AC288" s="169"/>
      <c r="AD288" s="169"/>
      <c r="AE288" s="169"/>
    </row>
    <row r="289" spans="1:31" x14ac:dyDescent="0.25">
      <c r="A289" s="169"/>
      <c r="B289" s="169"/>
      <c r="C289" s="169"/>
      <c r="D289" s="169"/>
      <c r="E289" s="169"/>
      <c r="F289" s="169"/>
      <c r="G289" s="169"/>
      <c r="H289" s="169"/>
      <c r="I289" s="169"/>
      <c r="J289" s="169"/>
      <c r="K289" s="169"/>
      <c r="L289" s="169"/>
      <c r="M289" s="169"/>
      <c r="N289" s="169"/>
      <c r="O289" s="169"/>
      <c r="P289" s="169"/>
      <c r="Q289" s="169"/>
      <c r="R289" s="169"/>
      <c r="S289" s="169"/>
      <c r="T289" s="169"/>
      <c r="U289" s="169"/>
      <c r="V289" s="169"/>
      <c r="W289" s="169"/>
      <c r="X289" s="169"/>
      <c r="Y289" s="169"/>
      <c r="Z289" s="169"/>
      <c r="AA289" s="169"/>
      <c r="AB289" s="169"/>
      <c r="AC289" s="169"/>
      <c r="AD289" s="169"/>
      <c r="AE289" s="169"/>
    </row>
    <row r="290" spans="1:31" x14ac:dyDescent="0.25">
      <c r="A290" s="169"/>
      <c r="B290" s="169"/>
      <c r="C290" s="169"/>
      <c r="D290" s="169"/>
      <c r="E290" s="169"/>
      <c r="F290" s="169"/>
      <c r="G290" s="169"/>
      <c r="H290" s="169"/>
      <c r="I290" s="169"/>
      <c r="J290" s="169"/>
      <c r="K290" s="169"/>
      <c r="L290" s="169"/>
      <c r="M290" s="169"/>
      <c r="N290" s="169"/>
      <c r="O290" s="169"/>
      <c r="P290" s="169"/>
      <c r="Q290" s="169"/>
      <c r="R290" s="169"/>
      <c r="S290" s="169"/>
      <c r="T290" s="169"/>
      <c r="U290" s="169"/>
      <c r="V290" s="169"/>
      <c r="W290" s="169"/>
      <c r="X290" s="169"/>
      <c r="Y290" s="169"/>
      <c r="Z290" s="169"/>
      <c r="AA290" s="169"/>
      <c r="AB290" s="169"/>
      <c r="AC290" s="169"/>
      <c r="AD290" s="169"/>
      <c r="AE290" s="169"/>
    </row>
    <row r="291" spans="1:31" x14ac:dyDescent="0.25">
      <c r="A291" s="169"/>
      <c r="B291" s="169"/>
      <c r="C291" s="169"/>
      <c r="D291" s="169"/>
      <c r="E291" s="169"/>
      <c r="F291" s="169"/>
      <c r="G291" s="169"/>
      <c r="H291" s="169"/>
      <c r="I291" s="169"/>
      <c r="J291" s="169"/>
      <c r="K291" s="169"/>
      <c r="L291" s="169"/>
      <c r="M291" s="169"/>
      <c r="N291" s="169"/>
      <c r="O291" s="169"/>
      <c r="P291" s="169"/>
      <c r="Q291" s="169"/>
      <c r="R291" s="169"/>
      <c r="S291" s="169"/>
      <c r="T291" s="169"/>
      <c r="U291" s="169"/>
      <c r="V291" s="169"/>
      <c r="W291" s="169"/>
      <c r="X291" s="169"/>
      <c r="Y291" s="169"/>
      <c r="Z291" s="169"/>
      <c r="AA291" s="169"/>
      <c r="AB291" s="169"/>
      <c r="AC291" s="169"/>
      <c r="AD291" s="169"/>
      <c r="AE291" s="169"/>
    </row>
    <row r="292" spans="1:31" x14ac:dyDescent="0.25">
      <c r="A292" s="169"/>
      <c r="B292" s="169"/>
      <c r="C292" s="169"/>
      <c r="D292" s="169"/>
      <c r="E292" s="169"/>
      <c r="F292" s="169"/>
      <c r="G292" s="169"/>
      <c r="H292" s="169"/>
      <c r="I292" s="169"/>
      <c r="J292" s="169"/>
      <c r="K292" s="169"/>
      <c r="L292" s="169"/>
      <c r="M292" s="169"/>
      <c r="N292" s="169"/>
      <c r="O292" s="169"/>
      <c r="P292" s="169"/>
      <c r="Q292" s="169"/>
      <c r="R292" s="169"/>
      <c r="S292" s="169"/>
      <c r="T292" s="169"/>
      <c r="U292" s="169"/>
      <c r="V292" s="169"/>
      <c r="W292" s="169"/>
      <c r="X292" s="169"/>
      <c r="Y292" s="169"/>
      <c r="Z292" s="169"/>
      <c r="AA292" s="169"/>
      <c r="AB292" s="169"/>
      <c r="AC292" s="169"/>
      <c r="AD292" s="169"/>
      <c r="AE292" s="169"/>
    </row>
    <row r="293" spans="1:31" x14ac:dyDescent="0.25">
      <c r="A293" s="169"/>
      <c r="B293" s="169"/>
      <c r="C293" s="169"/>
      <c r="D293" s="169"/>
      <c r="E293" s="169"/>
      <c r="F293" s="169"/>
      <c r="G293" s="169"/>
      <c r="H293" s="169"/>
      <c r="I293" s="169"/>
      <c r="J293" s="169"/>
      <c r="K293" s="169"/>
      <c r="L293" s="169"/>
      <c r="M293" s="169"/>
      <c r="N293" s="169"/>
      <c r="O293" s="169"/>
      <c r="P293" s="169"/>
      <c r="Q293" s="169"/>
      <c r="R293" s="169"/>
      <c r="S293" s="169"/>
      <c r="T293" s="169"/>
      <c r="U293" s="169"/>
      <c r="V293" s="169"/>
      <c r="W293" s="169"/>
      <c r="X293" s="169"/>
      <c r="Y293" s="169"/>
      <c r="Z293" s="169"/>
      <c r="AA293" s="169"/>
      <c r="AB293" s="169"/>
      <c r="AC293" s="169"/>
      <c r="AD293" s="169"/>
      <c r="AE293" s="169"/>
    </row>
    <row r="294" spans="1:31" x14ac:dyDescent="0.25">
      <c r="A294" s="169"/>
      <c r="B294" s="169"/>
      <c r="C294" s="169"/>
      <c r="D294" s="169"/>
      <c r="E294" s="169"/>
      <c r="F294" s="169"/>
      <c r="G294" s="169"/>
      <c r="H294" s="169"/>
      <c r="I294" s="169"/>
      <c r="J294" s="169"/>
      <c r="K294" s="169"/>
      <c r="L294" s="169"/>
      <c r="M294" s="169"/>
      <c r="N294" s="169"/>
      <c r="O294" s="169"/>
      <c r="P294" s="169"/>
      <c r="Q294" s="169"/>
      <c r="R294" s="169"/>
      <c r="S294" s="169"/>
      <c r="T294" s="169"/>
      <c r="U294" s="169"/>
      <c r="V294" s="169"/>
      <c r="W294" s="169"/>
      <c r="X294" s="169"/>
      <c r="Y294" s="169"/>
      <c r="Z294" s="169"/>
      <c r="AA294" s="169"/>
      <c r="AB294" s="169"/>
      <c r="AC294" s="169"/>
      <c r="AD294" s="169"/>
      <c r="AE294" s="169"/>
    </row>
    <row r="295" spans="1:31" x14ac:dyDescent="0.25">
      <c r="A295" s="169"/>
      <c r="B295" s="169"/>
      <c r="C295" s="169"/>
      <c r="D295" s="169"/>
      <c r="E295" s="169"/>
      <c r="F295" s="169"/>
      <c r="G295" s="169"/>
      <c r="H295" s="169"/>
      <c r="I295" s="169"/>
      <c r="J295" s="169"/>
      <c r="K295" s="169"/>
      <c r="L295" s="169"/>
      <c r="M295" s="169"/>
      <c r="N295" s="169"/>
      <c r="O295" s="169"/>
      <c r="P295" s="169"/>
      <c r="Q295" s="169"/>
      <c r="R295" s="169"/>
      <c r="S295" s="169"/>
      <c r="T295" s="169"/>
      <c r="U295" s="169"/>
      <c r="V295" s="169"/>
      <c r="W295" s="169"/>
      <c r="X295" s="169"/>
      <c r="Y295" s="169"/>
      <c r="Z295" s="169"/>
      <c r="AA295" s="169"/>
      <c r="AB295" s="169"/>
      <c r="AC295" s="169"/>
      <c r="AD295" s="169"/>
      <c r="AE295" s="169"/>
    </row>
    <row r="296" spans="1:31" x14ac:dyDescent="0.25">
      <c r="A296" s="169"/>
      <c r="B296" s="169"/>
      <c r="C296" s="169"/>
      <c r="D296" s="169"/>
      <c r="E296" s="169"/>
      <c r="F296" s="169"/>
      <c r="G296" s="169"/>
      <c r="H296" s="169"/>
      <c r="I296" s="169"/>
      <c r="J296" s="169"/>
      <c r="K296" s="169"/>
      <c r="L296" s="169"/>
      <c r="M296" s="169"/>
      <c r="N296" s="169"/>
      <c r="O296" s="169"/>
      <c r="P296" s="169"/>
      <c r="Q296" s="169"/>
      <c r="R296" s="169"/>
      <c r="S296" s="169"/>
      <c r="T296" s="169"/>
      <c r="U296" s="169"/>
      <c r="V296" s="169"/>
      <c r="W296" s="169"/>
      <c r="X296" s="169"/>
      <c r="Y296" s="169"/>
      <c r="Z296" s="169"/>
      <c r="AA296" s="169"/>
      <c r="AB296" s="169"/>
      <c r="AC296" s="169"/>
      <c r="AD296" s="169"/>
      <c r="AE296" s="169"/>
    </row>
    <row r="297" spans="1:31" x14ac:dyDescent="0.25">
      <c r="A297" s="169"/>
      <c r="B297" s="169"/>
      <c r="C297" s="169"/>
      <c r="D297" s="169"/>
      <c r="E297" s="169"/>
      <c r="F297" s="169"/>
      <c r="G297" s="169"/>
      <c r="H297" s="169"/>
      <c r="I297" s="169"/>
      <c r="J297" s="169"/>
      <c r="K297" s="169"/>
      <c r="L297" s="169"/>
      <c r="M297" s="169"/>
      <c r="N297" s="169"/>
      <c r="O297" s="169"/>
      <c r="P297" s="169"/>
      <c r="Q297" s="169"/>
      <c r="R297" s="169"/>
      <c r="S297" s="169"/>
      <c r="T297" s="169"/>
      <c r="U297" s="169"/>
      <c r="V297" s="169"/>
      <c r="W297" s="169"/>
      <c r="X297" s="169"/>
      <c r="Y297" s="169"/>
      <c r="Z297" s="169"/>
      <c r="AA297" s="169"/>
      <c r="AB297" s="169"/>
      <c r="AC297" s="169"/>
      <c r="AD297" s="169"/>
      <c r="AE297" s="169"/>
    </row>
    <row r="298" spans="1:31" x14ac:dyDescent="0.25">
      <c r="A298" s="169"/>
      <c r="B298" s="169"/>
      <c r="C298" s="169"/>
      <c r="D298" s="169"/>
      <c r="E298" s="169"/>
      <c r="F298" s="169"/>
      <c r="G298" s="169"/>
      <c r="H298" s="169"/>
      <c r="I298" s="169"/>
      <c r="J298" s="169"/>
      <c r="K298" s="169"/>
      <c r="L298" s="169"/>
      <c r="M298" s="169"/>
      <c r="N298" s="169"/>
      <c r="O298" s="169"/>
      <c r="P298" s="169"/>
      <c r="Q298" s="169"/>
      <c r="R298" s="169"/>
      <c r="S298" s="169"/>
      <c r="T298" s="169"/>
      <c r="U298" s="169"/>
      <c r="V298" s="169"/>
      <c r="W298" s="169"/>
      <c r="X298" s="169"/>
      <c r="Y298" s="169"/>
      <c r="Z298" s="169"/>
      <c r="AA298" s="169"/>
      <c r="AB298" s="169"/>
      <c r="AC298" s="169"/>
      <c r="AD298" s="169"/>
      <c r="AE298" s="169"/>
    </row>
    <row r="299" spans="1:31" x14ac:dyDescent="0.25">
      <c r="A299" s="169"/>
      <c r="B299" s="169"/>
      <c r="C299" s="169"/>
      <c r="D299" s="169"/>
      <c r="E299" s="169"/>
      <c r="F299" s="169"/>
      <c r="G299" s="169"/>
      <c r="H299" s="169"/>
      <c r="I299" s="169"/>
      <c r="J299" s="169"/>
      <c r="K299" s="169"/>
      <c r="L299" s="169"/>
      <c r="M299" s="169"/>
      <c r="N299" s="169"/>
      <c r="O299" s="169"/>
      <c r="P299" s="169"/>
      <c r="Q299" s="169"/>
      <c r="R299" s="169"/>
      <c r="S299" s="169"/>
      <c r="T299" s="169"/>
      <c r="U299" s="169"/>
      <c r="V299" s="169"/>
      <c r="W299" s="169"/>
      <c r="X299" s="169"/>
      <c r="Y299" s="169"/>
      <c r="Z299" s="169"/>
      <c r="AA299" s="169"/>
      <c r="AB299" s="169"/>
      <c r="AC299" s="169"/>
      <c r="AD299" s="169"/>
      <c r="AE299" s="169"/>
    </row>
    <row r="300" spans="1:31" x14ac:dyDescent="0.25">
      <c r="A300" s="169"/>
      <c r="B300" s="169"/>
      <c r="C300" s="169"/>
      <c r="D300" s="169"/>
      <c r="E300" s="169"/>
      <c r="F300" s="169"/>
      <c r="G300" s="169"/>
      <c r="H300" s="169"/>
      <c r="I300" s="169"/>
      <c r="J300" s="169"/>
      <c r="K300" s="169"/>
      <c r="L300" s="169"/>
      <c r="M300" s="169"/>
      <c r="N300" s="169"/>
      <c r="O300" s="169"/>
      <c r="P300" s="169"/>
      <c r="Q300" s="169"/>
      <c r="R300" s="169"/>
      <c r="S300" s="169"/>
      <c r="T300" s="169"/>
      <c r="U300" s="169"/>
      <c r="V300" s="169"/>
      <c r="W300" s="169"/>
      <c r="X300" s="169"/>
      <c r="Y300" s="169"/>
      <c r="Z300" s="169"/>
      <c r="AA300" s="169"/>
      <c r="AB300" s="169"/>
      <c r="AC300" s="169"/>
      <c r="AD300" s="169"/>
      <c r="AE300" s="169"/>
    </row>
    <row r="301" spans="1:31" x14ac:dyDescent="0.25">
      <c r="A301" s="169"/>
      <c r="B301" s="169"/>
      <c r="C301" s="169"/>
      <c r="D301" s="169"/>
      <c r="E301" s="169"/>
      <c r="F301" s="169"/>
      <c r="G301" s="169"/>
      <c r="H301" s="169"/>
      <c r="I301" s="169"/>
      <c r="J301" s="169"/>
      <c r="K301" s="169"/>
      <c r="L301" s="169"/>
      <c r="M301" s="169"/>
      <c r="N301" s="169"/>
      <c r="O301" s="169"/>
      <c r="P301" s="169"/>
      <c r="Q301" s="169"/>
      <c r="R301" s="169"/>
      <c r="S301" s="169"/>
      <c r="T301" s="169"/>
      <c r="U301" s="169"/>
      <c r="V301" s="169"/>
      <c r="W301" s="169"/>
      <c r="X301" s="169"/>
      <c r="Y301" s="169"/>
      <c r="Z301" s="169"/>
      <c r="AA301" s="169"/>
      <c r="AB301" s="169"/>
      <c r="AC301" s="169"/>
      <c r="AD301" s="169"/>
      <c r="AE301" s="169"/>
    </row>
    <row r="302" spans="1:31" x14ac:dyDescent="0.25">
      <c r="A302" s="169"/>
      <c r="B302" s="169"/>
      <c r="C302" s="169"/>
      <c r="D302" s="169"/>
      <c r="E302" s="169"/>
      <c r="F302" s="169"/>
      <c r="G302" s="169"/>
      <c r="H302" s="169"/>
      <c r="I302" s="169"/>
      <c r="J302" s="169"/>
      <c r="K302" s="169"/>
      <c r="L302" s="169"/>
      <c r="M302" s="169"/>
      <c r="N302" s="169"/>
      <c r="O302" s="169"/>
      <c r="P302" s="169"/>
      <c r="Q302" s="169"/>
      <c r="R302" s="169"/>
      <c r="S302" s="169"/>
      <c r="T302" s="169"/>
      <c r="U302" s="169"/>
      <c r="V302" s="169"/>
      <c r="W302" s="169"/>
      <c r="X302" s="169"/>
      <c r="Y302" s="169"/>
      <c r="Z302" s="169"/>
      <c r="AA302" s="169"/>
      <c r="AB302" s="169"/>
      <c r="AC302" s="169"/>
      <c r="AD302" s="169"/>
      <c r="AE302" s="169"/>
    </row>
    <row r="303" spans="1:31" x14ac:dyDescent="0.25">
      <c r="A303" s="169"/>
      <c r="B303" s="169"/>
      <c r="C303" s="169"/>
      <c r="D303" s="169"/>
      <c r="E303" s="169"/>
      <c r="F303" s="169"/>
      <c r="G303" s="169"/>
      <c r="H303" s="169"/>
      <c r="I303" s="169"/>
      <c r="J303" s="169"/>
      <c r="K303" s="169"/>
      <c r="L303" s="169"/>
      <c r="M303" s="169"/>
      <c r="N303" s="169"/>
      <c r="O303" s="169"/>
      <c r="P303" s="169"/>
      <c r="Q303" s="169"/>
      <c r="R303" s="169"/>
      <c r="S303" s="169"/>
      <c r="T303" s="169"/>
      <c r="U303" s="169"/>
      <c r="V303" s="169"/>
      <c r="W303" s="169"/>
      <c r="X303" s="169"/>
      <c r="Y303" s="169"/>
      <c r="Z303" s="169"/>
      <c r="AA303" s="169"/>
      <c r="AB303" s="169"/>
      <c r="AC303" s="169"/>
      <c r="AD303" s="169"/>
      <c r="AE303" s="169"/>
    </row>
    <row r="304" spans="1:31" x14ac:dyDescent="0.25">
      <c r="A304" s="169"/>
      <c r="B304" s="169"/>
      <c r="C304" s="169"/>
      <c r="D304" s="169"/>
      <c r="E304" s="169"/>
      <c r="F304" s="169"/>
      <c r="G304" s="169"/>
      <c r="H304" s="169"/>
      <c r="I304" s="169"/>
      <c r="J304" s="169"/>
      <c r="K304" s="169"/>
      <c r="L304" s="169"/>
      <c r="M304" s="169"/>
      <c r="N304" s="169"/>
      <c r="O304" s="169"/>
      <c r="P304" s="169"/>
      <c r="Q304" s="169"/>
      <c r="R304" s="169"/>
      <c r="S304" s="169"/>
      <c r="T304" s="169"/>
      <c r="U304" s="169"/>
      <c r="V304" s="169"/>
      <c r="W304" s="169"/>
      <c r="X304" s="169"/>
      <c r="Y304" s="169"/>
      <c r="Z304" s="169"/>
      <c r="AA304" s="169"/>
      <c r="AB304" s="169"/>
      <c r="AC304" s="169"/>
      <c r="AD304" s="169"/>
      <c r="AE304" s="169"/>
    </row>
    <row r="305" spans="1:31" x14ac:dyDescent="0.25">
      <c r="A305" s="169"/>
      <c r="B305" s="169"/>
      <c r="C305" s="169"/>
      <c r="D305" s="169"/>
      <c r="E305" s="169"/>
      <c r="F305" s="169"/>
      <c r="G305" s="169"/>
      <c r="H305" s="169"/>
      <c r="I305" s="169"/>
      <c r="J305" s="169"/>
      <c r="K305" s="169"/>
      <c r="L305" s="169"/>
      <c r="M305" s="169"/>
      <c r="N305" s="169"/>
      <c r="O305" s="169"/>
      <c r="P305" s="169"/>
      <c r="Q305" s="169"/>
      <c r="R305" s="169"/>
      <c r="S305" s="169"/>
      <c r="T305" s="169"/>
      <c r="U305" s="169"/>
      <c r="V305" s="169"/>
      <c r="W305" s="169"/>
      <c r="X305" s="169"/>
      <c r="Y305" s="169"/>
      <c r="Z305" s="169"/>
      <c r="AA305" s="169"/>
      <c r="AB305" s="169"/>
      <c r="AC305" s="169"/>
      <c r="AD305" s="169"/>
      <c r="AE305" s="169"/>
    </row>
    <row r="306" spans="1:31" x14ac:dyDescent="0.25">
      <c r="A306" s="169"/>
      <c r="B306" s="169"/>
      <c r="C306" s="169"/>
      <c r="D306" s="169"/>
      <c r="E306" s="169"/>
      <c r="F306" s="169"/>
      <c r="G306" s="169"/>
      <c r="H306" s="169"/>
      <c r="I306" s="169"/>
      <c r="J306" s="169"/>
      <c r="K306" s="169"/>
      <c r="L306" s="169"/>
      <c r="M306" s="169"/>
      <c r="N306" s="169"/>
      <c r="O306" s="169"/>
      <c r="P306" s="169"/>
      <c r="Q306" s="169"/>
      <c r="R306" s="169"/>
      <c r="S306" s="169"/>
      <c r="T306" s="169"/>
      <c r="U306" s="169"/>
      <c r="V306" s="169"/>
      <c r="W306" s="169"/>
      <c r="X306" s="169"/>
      <c r="Y306" s="169"/>
      <c r="Z306" s="169"/>
      <c r="AA306" s="169"/>
      <c r="AB306" s="169"/>
      <c r="AC306" s="169"/>
      <c r="AD306" s="169"/>
      <c r="AE306" s="169"/>
    </row>
    <row r="307" spans="1:31" x14ac:dyDescent="0.25">
      <c r="A307" s="169"/>
      <c r="B307" s="169"/>
      <c r="C307" s="169"/>
      <c r="D307" s="169"/>
      <c r="E307" s="169"/>
      <c r="F307" s="169"/>
      <c r="G307" s="169"/>
      <c r="H307" s="169"/>
      <c r="I307" s="169"/>
      <c r="J307" s="169"/>
      <c r="K307" s="169"/>
      <c r="L307" s="169"/>
      <c r="M307" s="169"/>
      <c r="N307" s="169"/>
      <c r="O307" s="169"/>
      <c r="P307" s="169"/>
      <c r="Q307" s="169"/>
      <c r="R307" s="169"/>
      <c r="S307" s="169"/>
      <c r="T307" s="169"/>
      <c r="U307" s="169"/>
      <c r="V307" s="169"/>
      <c r="W307" s="169"/>
      <c r="X307" s="169"/>
      <c r="Y307" s="169"/>
      <c r="Z307" s="169"/>
      <c r="AA307" s="169"/>
      <c r="AB307" s="169"/>
      <c r="AC307" s="169"/>
      <c r="AD307" s="169"/>
      <c r="AE307" s="169"/>
    </row>
    <row r="308" spans="1:31" x14ac:dyDescent="0.25">
      <c r="A308" s="169"/>
      <c r="B308" s="169"/>
      <c r="C308" s="169"/>
      <c r="D308" s="169"/>
      <c r="E308" s="169"/>
      <c r="F308" s="169"/>
      <c r="G308" s="169"/>
      <c r="H308" s="169"/>
      <c r="I308" s="169"/>
      <c r="J308" s="169"/>
      <c r="K308" s="169"/>
      <c r="L308" s="169"/>
      <c r="M308" s="169"/>
      <c r="N308" s="169"/>
      <c r="O308" s="169"/>
      <c r="P308" s="169"/>
      <c r="Q308" s="169"/>
      <c r="R308" s="169"/>
      <c r="S308" s="169"/>
      <c r="T308" s="169"/>
      <c r="U308" s="169"/>
      <c r="V308" s="169"/>
      <c r="W308" s="169"/>
      <c r="X308" s="169"/>
      <c r="Y308" s="169"/>
      <c r="Z308" s="169"/>
      <c r="AA308" s="169"/>
      <c r="AB308" s="169"/>
      <c r="AC308" s="169"/>
      <c r="AD308" s="169"/>
      <c r="AE308" s="169"/>
    </row>
    <row r="309" spans="1:31" x14ac:dyDescent="0.25">
      <c r="A309" s="169"/>
      <c r="B309" s="169"/>
      <c r="C309" s="169"/>
      <c r="D309" s="169"/>
      <c r="E309" s="169"/>
      <c r="F309" s="169"/>
      <c r="G309" s="169"/>
      <c r="H309" s="169"/>
      <c r="I309" s="169"/>
      <c r="J309" s="169"/>
      <c r="K309" s="169"/>
      <c r="L309" s="169"/>
      <c r="M309" s="169"/>
      <c r="N309" s="169"/>
      <c r="O309" s="169"/>
      <c r="P309" s="169"/>
      <c r="Q309" s="169"/>
      <c r="R309" s="169"/>
      <c r="S309" s="169"/>
      <c r="T309" s="169"/>
      <c r="U309" s="169"/>
      <c r="V309" s="169"/>
      <c r="W309" s="169"/>
      <c r="X309" s="169"/>
      <c r="Y309" s="169"/>
      <c r="Z309" s="169"/>
      <c r="AA309" s="169"/>
      <c r="AB309" s="169"/>
      <c r="AC309" s="169"/>
      <c r="AD309" s="169"/>
      <c r="AE309" s="169"/>
    </row>
    <row r="310" spans="1:31" x14ac:dyDescent="0.25">
      <c r="A310" s="169"/>
      <c r="B310" s="169"/>
      <c r="C310" s="169"/>
      <c r="D310" s="169"/>
      <c r="E310" s="169"/>
      <c r="F310" s="169"/>
      <c r="G310" s="169"/>
      <c r="H310" s="169"/>
      <c r="I310" s="169"/>
      <c r="J310" s="169"/>
      <c r="K310" s="169"/>
      <c r="L310" s="169"/>
      <c r="M310" s="169"/>
      <c r="N310" s="169"/>
      <c r="O310" s="169"/>
      <c r="P310" s="169"/>
      <c r="Q310" s="169"/>
      <c r="R310" s="169"/>
      <c r="S310" s="169"/>
      <c r="T310" s="169"/>
      <c r="U310" s="169"/>
      <c r="V310" s="169"/>
      <c r="W310" s="169"/>
      <c r="X310" s="169"/>
      <c r="Y310" s="169"/>
      <c r="Z310" s="169"/>
      <c r="AA310" s="169"/>
      <c r="AB310" s="169"/>
      <c r="AC310" s="169"/>
      <c r="AD310" s="169"/>
      <c r="AE310" s="169"/>
    </row>
    <row r="311" spans="1:31" x14ac:dyDescent="0.25">
      <c r="A311" s="169"/>
      <c r="B311" s="169"/>
      <c r="C311" s="169"/>
      <c r="D311" s="169"/>
      <c r="E311" s="169"/>
      <c r="F311" s="169"/>
      <c r="G311" s="169"/>
      <c r="H311" s="169"/>
      <c r="I311" s="169"/>
      <c r="J311" s="169"/>
      <c r="K311" s="169"/>
      <c r="L311" s="169"/>
      <c r="M311" s="169"/>
      <c r="N311" s="169"/>
      <c r="O311" s="169"/>
      <c r="P311" s="169"/>
      <c r="Q311" s="169"/>
      <c r="R311" s="169"/>
      <c r="S311" s="169"/>
      <c r="T311" s="169"/>
      <c r="U311" s="169"/>
      <c r="V311" s="169"/>
      <c r="W311" s="169"/>
      <c r="X311" s="169"/>
      <c r="Y311" s="169"/>
      <c r="Z311" s="169"/>
      <c r="AA311" s="169"/>
      <c r="AB311" s="169"/>
      <c r="AC311" s="169"/>
      <c r="AD311" s="169"/>
      <c r="AE311" s="169"/>
    </row>
    <row r="312" spans="1:31" x14ac:dyDescent="0.25">
      <c r="A312" s="169"/>
      <c r="B312" s="169"/>
      <c r="C312" s="169"/>
      <c r="D312" s="169"/>
      <c r="E312" s="169"/>
      <c r="F312" s="169"/>
      <c r="G312" s="169"/>
      <c r="H312" s="169"/>
      <c r="I312" s="169"/>
      <c r="J312" s="169"/>
      <c r="K312" s="169"/>
      <c r="L312" s="169"/>
      <c r="M312" s="169"/>
      <c r="N312" s="169"/>
      <c r="O312" s="169"/>
      <c r="P312" s="169"/>
      <c r="Q312" s="169"/>
      <c r="R312" s="169"/>
      <c r="S312" s="169"/>
      <c r="T312" s="169"/>
      <c r="U312" s="169"/>
      <c r="V312" s="169"/>
      <c r="W312" s="169"/>
      <c r="X312" s="169"/>
      <c r="Y312" s="169"/>
      <c r="Z312" s="169"/>
      <c r="AA312" s="169"/>
      <c r="AB312" s="169"/>
      <c r="AC312" s="169"/>
      <c r="AD312" s="169"/>
      <c r="AE312" s="169"/>
    </row>
    <row r="313" spans="1:31" x14ac:dyDescent="0.25">
      <c r="A313" s="169"/>
      <c r="B313" s="169"/>
      <c r="C313" s="169"/>
      <c r="D313" s="169"/>
      <c r="E313" s="169"/>
      <c r="F313" s="169"/>
      <c r="G313" s="169"/>
      <c r="H313" s="169"/>
      <c r="I313" s="169"/>
      <c r="J313" s="169"/>
      <c r="K313" s="169"/>
      <c r="L313" s="169"/>
      <c r="M313" s="169"/>
      <c r="N313" s="169"/>
      <c r="O313" s="169"/>
      <c r="P313" s="169"/>
      <c r="Q313" s="169"/>
      <c r="R313" s="169"/>
      <c r="S313" s="169"/>
      <c r="T313" s="169"/>
      <c r="U313" s="169"/>
      <c r="V313" s="169"/>
      <c r="W313" s="169"/>
      <c r="X313" s="169"/>
      <c r="Y313" s="169"/>
      <c r="Z313" s="169"/>
      <c r="AA313" s="169"/>
      <c r="AB313" s="169"/>
      <c r="AC313" s="169"/>
      <c r="AD313" s="169"/>
      <c r="AE313" s="169"/>
    </row>
    <row r="314" spans="1:31" x14ac:dyDescent="0.25">
      <c r="A314" s="169"/>
      <c r="B314" s="169"/>
      <c r="C314" s="169"/>
      <c r="D314" s="169"/>
      <c r="E314" s="169"/>
      <c r="F314" s="169"/>
      <c r="G314" s="169"/>
      <c r="H314" s="169"/>
      <c r="I314" s="169"/>
      <c r="J314" s="169"/>
      <c r="K314" s="169"/>
      <c r="L314" s="169"/>
      <c r="M314" s="169"/>
      <c r="N314" s="169"/>
      <c r="O314" s="169"/>
      <c r="P314" s="169"/>
      <c r="Q314" s="169"/>
      <c r="R314" s="169"/>
      <c r="S314" s="169"/>
      <c r="T314" s="169"/>
      <c r="U314" s="169"/>
      <c r="V314" s="169"/>
      <c r="W314" s="169"/>
      <c r="X314" s="169"/>
      <c r="Y314" s="169"/>
      <c r="Z314" s="169"/>
      <c r="AA314" s="169"/>
      <c r="AB314" s="169"/>
      <c r="AC314" s="169"/>
      <c r="AD314" s="169"/>
      <c r="AE314" s="169"/>
    </row>
    <row r="315" spans="1:31" x14ac:dyDescent="0.25">
      <c r="A315" s="169"/>
      <c r="B315" s="169"/>
      <c r="C315" s="169"/>
      <c r="D315" s="169"/>
      <c r="E315" s="169"/>
      <c r="F315" s="169"/>
      <c r="G315" s="169"/>
      <c r="H315" s="169"/>
      <c r="I315" s="169"/>
      <c r="J315" s="169"/>
      <c r="K315" s="169"/>
      <c r="L315" s="169"/>
      <c r="M315" s="169"/>
      <c r="N315" s="169"/>
      <c r="O315" s="169"/>
      <c r="P315" s="169"/>
      <c r="Q315" s="169"/>
      <c r="R315" s="169"/>
      <c r="S315" s="169"/>
      <c r="T315" s="169"/>
      <c r="U315" s="169"/>
      <c r="V315" s="169"/>
      <c r="W315" s="169"/>
      <c r="X315" s="169"/>
      <c r="Y315" s="169"/>
      <c r="Z315" s="169"/>
      <c r="AA315" s="169"/>
      <c r="AB315" s="169"/>
      <c r="AC315" s="169"/>
      <c r="AD315" s="169"/>
      <c r="AE315" s="169"/>
    </row>
    <row r="316" spans="1:31" x14ac:dyDescent="0.25">
      <c r="A316" s="169"/>
      <c r="B316" s="169"/>
      <c r="C316" s="169"/>
      <c r="D316" s="169"/>
      <c r="E316" s="169"/>
      <c r="F316" s="169"/>
      <c r="G316" s="169"/>
      <c r="H316" s="169"/>
      <c r="I316" s="169"/>
      <c r="J316" s="169"/>
      <c r="K316" s="169"/>
      <c r="L316" s="169"/>
      <c r="M316" s="169"/>
      <c r="N316" s="169"/>
      <c r="O316" s="169"/>
      <c r="P316" s="169"/>
      <c r="Q316" s="169"/>
      <c r="R316" s="169"/>
      <c r="S316" s="169"/>
      <c r="T316" s="169"/>
      <c r="U316" s="169"/>
      <c r="V316" s="169"/>
      <c r="W316" s="169"/>
      <c r="X316" s="169"/>
      <c r="Y316" s="169"/>
      <c r="Z316" s="169"/>
      <c r="AA316" s="169"/>
      <c r="AB316" s="169"/>
      <c r="AC316" s="169"/>
      <c r="AD316" s="169"/>
      <c r="AE316" s="169"/>
    </row>
    <row r="317" spans="1:31" x14ac:dyDescent="0.25">
      <c r="A317" s="169"/>
      <c r="B317" s="169"/>
      <c r="C317" s="169"/>
      <c r="D317" s="169"/>
      <c r="E317" s="169"/>
      <c r="F317" s="169"/>
      <c r="G317" s="169"/>
      <c r="H317" s="169"/>
      <c r="I317" s="169"/>
      <c r="J317" s="169"/>
      <c r="K317" s="169"/>
      <c r="L317" s="169"/>
      <c r="M317" s="169"/>
      <c r="N317" s="169"/>
      <c r="O317" s="169"/>
      <c r="P317" s="169"/>
      <c r="Q317" s="169"/>
      <c r="R317" s="169"/>
      <c r="S317" s="169"/>
      <c r="T317" s="169"/>
      <c r="U317" s="169"/>
      <c r="V317" s="169"/>
      <c r="W317" s="169"/>
      <c r="X317" s="169"/>
      <c r="Y317" s="169"/>
      <c r="Z317" s="169"/>
      <c r="AA317" s="169"/>
      <c r="AB317" s="169"/>
      <c r="AC317" s="169"/>
      <c r="AD317" s="169"/>
      <c r="AE317" s="169"/>
    </row>
    <row r="318" spans="1:31" x14ac:dyDescent="0.25">
      <c r="A318" s="169"/>
      <c r="B318" s="169"/>
      <c r="C318" s="169"/>
      <c r="D318" s="169"/>
      <c r="E318" s="169"/>
      <c r="F318" s="169"/>
      <c r="G318" s="169"/>
      <c r="H318" s="169"/>
      <c r="I318" s="169"/>
      <c r="J318" s="169"/>
      <c r="K318" s="169"/>
      <c r="L318" s="169"/>
      <c r="M318" s="169"/>
      <c r="N318" s="169"/>
      <c r="O318" s="169"/>
      <c r="P318" s="169"/>
      <c r="Q318" s="169"/>
      <c r="R318" s="169"/>
      <c r="S318" s="169"/>
      <c r="T318" s="169"/>
      <c r="U318" s="169"/>
      <c r="V318" s="169"/>
      <c r="W318" s="169"/>
      <c r="X318" s="169"/>
      <c r="Y318" s="169"/>
      <c r="Z318" s="169"/>
      <c r="AA318" s="169"/>
      <c r="AB318" s="169"/>
      <c r="AC318" s="169"/>
      <c r="AD318" s="169"/>
      <c r="AE318" s="169"/>
    </row>
    <row r="319" spans="1:31" x14ac:dyDescent="0.25">
      <c r="A319" s="169"/>
      <c r="B319" s="169"/>
      <c r="C319" s="169"/>
      <c r="D319" s="169"/>
      <c r="E319" s="169"/>
      <c r="F319" s="169"/>
      <c r="G319" s="169"/>
      <c r="H319" s="169"/>
      <c r="I319" s="169"/>
      <c r="J319" s="169"/>
      <c r="K319" s="169"/>
      <c r="L319" s="169"/>
      <c r="M319" s="169"/>
      <c r="N319" s="169"/>
      <c r="O319" s="169"/>
      <c r="P319" s="169"/>
      <c r="Q319" s="169"/>
      <c r="R319" s="169"/>
      <c r="S319" s="169"/>
      <c r="T319" s="169"/>
      <c r="U319" s="169"/>
      <c r="V319" s="169"/>
      <c r="W319" s="169"/>
      <c r="X319" s="169"/>
      <c r="Y319" s="169"/>
      <c r="Z319" s="169"/>
      <c r="AA319" s="169"/>
      <c r="AB319" s="169"/>
      <c r="AC319" s="169"/>
      <c r="AD319" s="169"/>
      <c r="AE319" s="169"/>
    </row>
    <row r="320" spans="1:31" x14ac:dyDescent="0.25">
      <c r="A320" s="169"/>
      <c r="B320" s="169"/>
      <c r="C320" s="169"/>
      <c r="D320" s="169"/>
      <c r="E320" s="169"/>
      <c r="F320" s="169"/>
      <c r="G320" s="169"/>
      <c r="H320" s="169"/>
      <c r="I320" s="169"/>
      <c r="J320" s="169"/>
      <c r="K320" s="169"/>
      <c r="L320" s="169"/>
      <c r="M320" s="169"/>
      <c r="N320" s="169"/>
      <c r="O320" s="169"/>
      <c r="P320" s="169"/>
      <c r="Q320" s="169"/>
      <c r="R320" s="169"/>
      <c r="S320" s="169"/>
      <c r="T320" s="169"/>
      <c r="U320" s="169"/>
      <c r="V320" s="169"/>
      <c r="W320" s="169"/>
      <c r="X320" s="169"/>
      <c r="Y320" s="169"/>
      <c r="Z320" s="169"/>
      <c r="AA320" s="169"/>
      <c r="AB320" s="169"/>
      <c r="AC320" s="169"/>
      <c r="AD320" s="169"/>
      <c r="AE320" s="169"/>
    </row>
    <row r="321" spans="1:31" x14ac:dyDescent="0.25">
      <c r="A321" s="169"/>
      <c r="B321" s="169"/>
      <c r="C321" s="169"/>
      <c r="D321" s="169"/>
      <c r="E321" s="169"/>
      <c r="F321" s="169"/>
      <c r="G321" s="169"/>
      <c r="H321" s="169"/>
      <c r="I321" s="169"/>
      <c r="J321" s="169"/>
      <c r="K321" s="169"/>
      <c r="L321" s="169"/>
      <c r="M321" s="169"/>
      <c r="N321" s="169"/>
      <c r="O321" s="169"/>
      <c r="P321" s="169"/>
      <c r="Q321" s="169"/>
      <c r="R321" s="169"/>
      <c r="S321" s="169"/>
      <c r="T321" s="169"/>
      <c r="U321" s="169"/>
      <c r="V321" s="169"/>
      <c r="W321" s="169"/>
      <c r="X321" s="169"/>
      <c r="Y321" s="169"/>
      <c r="Z321" s="169"/>
      <c r="AA321" s="169"/>
      <c r="AB321" s="169"/>
      <c r="AC321" s="169"/>
      <c r="AD321" s="169"/>
      <c r="AE321" s="169"/>
    </row>
    <row r="322" spans="1:31" x14ac:dyDescent="0.25">
      <c r="A322" s="169"/>
      <c r="B322" s="169"/>
      <c r="C322" s="169"/>
      <c r="D322" s="169"/>
      <c r="E322" s="169"/>
      <c r="F322" s="169"/>
      <c r="G322" s="169"/>
      <c r="H322" s="169"/>
      <c r="I322" s="169"/>
      <c r="J322" s="169"/>
      <c r="K322" s="169"/>
      <c r="L322" s="169"/>
      <c r="M322" s="169"/>
      <c r="N322" s="169"/>
      <c r="O322" s="169"/>
      <c r="P322" s="169"/>
      <c r="Q322" s="169"/>
      <c r="R322" s="169"/>
      <c r="S322" s="169"/>
      <c r="T322" s="169"/>
      <c r="U322" s="169"/>
      <c r="V322" s="169"/>
      <c r="W322" s="169"/>
      <c r="X322" s="169"/>
      <c r="Y322" s="169"/>
      <c r="Z322" s="169"/>
      <c r="AA322" s="169"/>
      <c r="AB322" s="169"/>
      <c r="AC322" s="169"/>
      <c r="AD322" s="169"/>
      <c r="AE322" s="169"/>
    </row>
    <row r="323" spans="1:31" x14ac:dyDescent="0.25">
      <c r="A323" s="169"/>
      <c r="B323" s="169"/>
      <c r="C323" s="169"/>
      <c r="D323" s="169"/>
      <c r="E323" s="169"/>
      <c r="F323" s="169"/>
      <c r="G323" s="169"/>
      <c r="H323" s="169"/>
      <c r="I323" s="169"/>
      <c r="J323" s="169"/>
      <c r="K323" s="169"/>
      <c r="L323" s="169"/>
      <c r="M323" s="169"/>
      <c r="N323" s="169"/>
      <c r="O323" s="169"/>
      <c r="P323" s="169"/>
      <c r="Q323" s="169"/>
      <c r="R323" s="169"/>
      <c r="S323" s="169"/>
      <c r="T323" s="169"/>
      <c r="U323" s="169"/>
      <c r="V323" s="169"/>
      <c r="W323" s="169"/>
      <c r="X323" s="169"/>
      <c r="Y323" s="169"/>
      <c r="Z323" s="169"/>
      <c r="AA323" s="169"/>
      <c r="AB323" s="169"/>
      <c r="AC323" s="169"/>
      <c r="AD323" s="169"/>
      <c r="AE323" s="169"/>
    </row>
    <row r="324" spans="1:31" x14ac:dyDescent="0.25">
      <c r="A324" s="169"/>
      <c r="B324" s="169"/>
      <c r="C324" s="169"/>
      <c r="D324" s="169"/>
      <c r="E324" s="169"/>
      <c r="F324" s="169"/>
      <c r="G324" s="169"/>
      <c r="H324" s="169"/>
      <c r="I324" s="169"/>
      <c r="J324" s="169"/>
      <c r="K324" s="169"/>
      <c r="L324" s="169"/>
      <c r="M324" s="169"/>
      <c r="N324" s="169"/>
      <c r="O324" s="169"/>
      <c r="P324" s="169"/>
      <c r="Q324" s="169"/>
      <c r="R324" s="169"/>
      <c r="S324" s="169"/>
      <c r="T324" s="169"/>
      <c r="U324" s="169"/>
      <c r="V324" s="169"/>
      <c r="W324" s="169"/>
      <c r="X324" s="169"/>
      <c r="Y324" s="169"/>
      <c r="Z324" s="169"/>
      <c r="AA324" s="169"/>
      <c r="AB324" s="169"/>
      <c r="AC324" s="169"/>
      <c r="AD324" s="169"/>
      <c r="AE324" s="169"/>
    </row>
    <row r="325" spans="1:31" x14ac:dyDescent="0.25">
      <c r="A325" s="169"/>
      <c r="B325" s="169"/>
      <c r="C325" s="169"/>
      <c r="D325" s="169"/>
      <c r="E325" s="169"/>
      <c r="F325" s="169"/>
      <c r="G325" s="169"/>
      <c r="H325" s="169"/>
      <c r="I325" s="169"/>
      <c r="J325" s="169"/>
      <c r="K325" s="169"/>
      <c r="L325" s="169"/>
      <c r="M325" s="169"/>
      <c r="N325" s="169"/>
      <c r="O325" s="169"/>
      <c r="P325" s="169"/>
      <c r="Q325" s="169"/>
      <c r="R325" s="169"/>
      <c r="S325" s="169"/>
      <c r="T325" s="169"/>
      <c r="U325" s="169"/>
      <c r="V325" s="169"/>
      <c r="W325" s="169"/>
      <c r="X325" s="169"/>
      <c r="Y325" s="169"/>
      <c r="Z325" s="169"/>
      <c r="AA325" s="169"/>
      <c r="AB325" s="169"/>
      <c r="AC325" s="169"/>
      <c r="AD325" s="169"/>
      <c r="AE325" s="169"/>
    </row>
    <row r="326" spans="1:31" x14ac:dyDescent="0.25">
      <c r="A326" s="169"/>
      <c r="B326" s="169"/>
      <c r="C326" s="169"/>
      <c r="D326" s="169"/>
      <c r="E326" s="169"/>
      <c r="F326" s="169"/>
      <c r="G326" s="169"/>
      <c r="H326" s="169"/>
      <c r="I326" s="169"/>
      <c r="J326" s="169"/>
      <c r="K326" s="169"/>
      <c r="L326" s="169"/>
      <c r="M326" s="169"/>
      <c r="N326" s="169"/>
      <c r="O326" s="169"/>
      <c r="P326" s="169"/>
      <c r="Q326" s="169"/>
      <c r="R326" s="169"/>
      <c r="S326" s="169"/>
      <c r="T326" s="169"/>
      <c r="U326" s="169"/>
      <c r="V326" s="169"/>
      <c r="W326" s="169"/>
      <c r="X326" s="169"/>
      <c r="Y326" s="169"/>
      <c r="Z326" s="169"/>
      <c r="AA326" s="169"/>
      <c r="AB326" s="169"/>
      <c r="AC326" s="169"/>
      <c r="AD326" s="169"/>
      <c r="AE326" s="169"/>
    </row>
    <row r="327" spans="1:31" x14ac:dyDescent="0.25">
      <c r="A327" s="169"/>
      <c r="B327" s="169"/>
      <c r="C327" s="169"/>
      <c r="D327" s="169"/>
      <c r="E327" s="169"/>
      <c r="F327" s="169"/>
      <c r="G327" s="169"/>
      <c r="H327" s="169"/>
      <c r="I327" s="169"/>
      <c r="J327" s="169"/>
      <c r="K327" s="169"/>
      <c r="L327" s="169"/>
      <c r="M327" s="169"/>
      <c r="N327" s="169"/>
      <c r="O327" s="169"/>
      <c r="P327" s="169"/>
      <c r="Q327" s="169"/>
      <c r="R327" s="169"/>
      <c r="S327" s="169"/>
      <c r="T327" s="169"/>
      <c r="U327" s="169"/>
      <c r="V327" s="169"/>
      <c r="W327" s="169"/>
      <c r="X327" s="169"/>
      <c r="Y327" s="169"/>
      <c r="Z327" s="169"/>
      <c r="AA327" s="169"/>
      <c r="AB327" s="169"/>
      <c r="AC327" s="169"/>
      <c r="AD327" s="169"/>
      <c r="AE327" s="169"/>
    </row>
    <row r="328" spans="1:31" x14ac:dyDescent="0.25">
      <c r="A328" s="169"/>
      <c r="B328" s="169"/>
      <c r="C328" s="169"/>
      <c r="D328" s="169"/>
      <c r="E328" s="169"/>
      <c r="F328" s="169"/>
      <c r="G328" s="169"/>
      <c r="H328" s="169"/>
      <c r="I328" s="169"/>
      <c r="J328" s="169"/>
      <c r="K328" s="169"/>
      <c r="L328" s="169"/>
      <c r="M328" s="169"/>
      <c r="N328" s="169"/>
      <c r="O328" s="169"/>
      <c r="P328" s="169"/>
      <c r="Q328" s="169"/>
      <c r="R328" s="169"/>
      <c r="S328" s="169"/>
      <c r="T328" s="169"/>
      <c r="U328" s="169"/>
      <c r="V328" s="169"/>
      <c r="W328" s="169"/>
      <c r="X328" s="169"/>
      <c r="Y328" s="169"/>
      <c r="Z328" s="169"/>
      <c r="AA328" s="169"/>
      <c r="AB328" s="169"/>
      <c r="AC328" s="169"/>
      <c r="AD328" s="169"/>
      <c r="AE328" s="169"/>
    </row>
    <row r="329" spans="1:31" x14ac:dyDescent="0.25">
      <c r="A329" s="169"/>
      <c r="B329" s="169"/>
      <c r="C329" s="169"/>
      <c r="D329" s="169"/>
      <c r="E329" s="169"/>
      <c r="F329" s="169"/>
      <c r="G329" s="169"/>
      <c r="H329" s="169"/>
      <c r="I329" s="169"/>
      <c r="J329" s="169"/>
      <c r="K329" s="169"/>
      <c r="L329" s="169"/>
      <c r="M329" s="169"/>
      <c r="N329" s="169"/>
      <c r="O329" s="169"/>
      <c r="P329" s="169"/>
      <c r="Q329" s="169"/>
      <c r="R329" s="169"/>
      <c r="S329" s="169"/>
      <c r="T329" s="169"/>
      <c r="U329" s="169"/>
      <c r="V329" s="169"/>
      <c r="W329" s="169"/>
      <c r="X329" s="169"/>
      <c r="Y329" s="169"/>
      <c r="Z329" s="169"/>
      <c r="AA329" s="169"/>
      <c r="AB329" s="169"/>
      <c r="AC329" s="169"/>
      <c r="AD329" s="169"/>
      <c r="AE329" s="169"/>
    </row>
    <row r="330" spans="1:31" x14ac:dyDescent="0.25">
      <c r="A330" s="169"/>
      <c r="B330" s="169"/>
      <c r="C330" s="169"/>
      <c r="D330" s="169"/>
      <c r="E330" s="169"/>
      <c r="F330" s="169"/>
      <c r="G330" s="169"/>
      <c r="H330" s="169"/>
      <c r="I330" s="169"/>
      <c r="J330" s="169"/>
      <c r="K330" s="169"/>
      <c r="L330" s="169"/>
      <c r="M330" s="169"/>
      <c r="N330" s="169"/>
      <c r="O330" s="169"/>
      <c r="P330" s="169"/>
      <c r="Q330" s="169"/>
      <c r="R330" s="169"/>
      <c r="S330" s="169"/>
      <c r="T330" s="169"/>
      <c r="U330" s="169"/>
      <c r="V330" s="169"/>
      <c r="W330" s="169"/>
      <c r="X330" s="169"/>
      <c r="Y330" s="169"/>
      <c r="Z330" s="169"/>
      <c r="AA330" s="169"/>
      <c r="AB330" s="169"/>
      <c r="AC330" s="169"/>
      <c r="AD330" s="169"/>
      <c r="AE330" s="169"/>
    </row>
    <row r="331" spans="1:31" x14ac:dyDescent="0.25">
      <c r="A331" s="169"/>
      <c r="B331" s="169"/>
      <c r="C331" s="169"/>
      <c r="D331" s="169"/>
      <c r="E331" s="169"/>
      <c r="F331" s="169"/>
      <c r="G331" s="169"/>
      <c r="H331" s="169"/>
      <c r="I331" s="169"/>
      <c r="J331" s="169"/>
      <c r="K331" s="169"/>
      <c r="L331" s="169"/>
      <c r="M331" s="169"/>
      <c r="N331" s="169"/>
      <c r="O331" s="169"/>
      <c r="P331" s="169"/>
      <c r="Q331" s="169"/>
      <c r="R331" s="169"/>
      <c r="S331" s="169"/>
      <c r="T331" s="169"/>
      <c r="U331" s="169"/>
      <c r="V331" s="169"/>
      <c r="W331" s="169"/>
      <c r="X331" s="169"/>
      <c r="Y331" s="169"/>
      <c r="Z331" s="169"/>
      <c r="AA331" s="169"/>
      <c r="AB331" s="169"/>
      <c r="AC331" s="169"/>
      <c r="AD331" s="169"/>
      <c r="AE331" s="169"/>
    </row>
    <row r="332" spans="1:31" x14ac:dyDescent="0.25">
      <c r="A332" s="169"/>
      <c r="B332" s="169"/>
      <c r="C332" s="169"/>
      <c r="D332" s="169"/>
      <c r="E332" s="169"/>
      <c r="F332" s="169"/>
      <c r="G332" s="169"/>
      <c r="H332" s="169"/>
      <c r="I332" s="169"/>
      <c r="J332" s="169"/>
      <c r="K332" s="169"/>
      <c r="L332" s="169"/>
      <c r="M332" s="169"/>
      <c r="N332" s="169"/>
      <c r="O332" s="169"/>
      <c r="P332" s="169"/>
      <c r="Q332" s="169"/>
      <c r="R332" s="169"/>
      <c r="S332" s="169"/>
      <c r="T332" s="169"/>
      <c r="U332" s="169"/>
      <c r="V332" s="169"/>
      <c r="W332" s="169"/>
      <c r="X332" s="169"/>
      <c r="Y332" s="169"/>
      <c r="Z332" s="169"/>
      <c r="AA332" s="169"/>
      <c r="AB332" s="169"/>
      <c r="AC332" s="169"/>
      <c r="AD332" s="169"/>
      <c r="AE332" s="169"/>
    </row>
    <row r="333" spans="1:31" x14ac:dyDescent="0.25">
      <c r="A333" s="169"/>
      <c r="B333" s="169"/>
      <c r="C333" s="169"/>
      <c r="D333" s="169"/>
      <c r="E333" s="169"/>
      <c r="F333" s="169"/>
      <c r="G333" s="169"/>
      <c r="H333" s="169"/>
      <c r="I333" s="169"/>
      <c r="J333" s="169"/>
      <c r="K333" s="169"/>
      <c r="L333" s="169"/>
      <c r="M333" s="169"/>
      <c r="N333" s="169"/>
      <c r="O333" s="169"/>
      <c r="P333" s="169"/>
      <c r="Q333" s="169"/>
      <c r="R333" s="169"/>
      <c r="S333" s="169"/>
      <c r="T333" s="169"/>
      <c r="U333" s="169"/>
      <c r="V333" s="169"/>
      <c r="W333" s="169"/>
      <c r="X333" s="169"/>
      <c r="Y333" s="169"/>
      <c r="Z333" s="169"/>
      <c r="AA333" s="169"/>
      <c r="AB333" s="169"/>
      <c r="AC333" s="169"/>
      <c r="AD333" s="169"/>
      <c r="AE333" s="169"/>
    </row>
    <row r="334" spans="1:31" x14ac:dyDescent="0.25">
      <c r="A334" s="169"/>
      <c r="B334" s="169"/>
      <c r="C334" s="169"/>
      <c r="D334" s="169"/>
      <c r="E334" s="169"/>
      <c r="F334" s="169"/>
      <c r="G334" s="169"/>
      <c r="H334" s="169"/>
      <c r="I334" s="169"/>
      <c r="J334" s="169"/>
      <c r="K334" s="169"/>
      <c r="L334" s="169"/>
      <c r="M334" s="169"/>
      <c r="N334" s="169"/>
      <c r="O334" s="169"/>
      <c r="P334" s="169"/>
      <c r="Q334" s="169"/>
      <c r="R334" s="169"/>
      <c r="S334" s="169"/>
      <c r="T334" s="169"/>
      <c r="U334" s="169"/>
      <c r="V334" s="169"/>
      <c r="W334" s="169"/>
      <c r="X334" s="169"/>
      <c r="Y334" s="169"/>
      <c r="Z334" s="169"/>
      <c r="AA334" s="169"/>
      <c r="AB334" s="169"/>
      <c r="AC334" s="169"/>
      <c r="AD334" s="169"/>
      <c r="AE334" s="169"/>
    </row>
    <row r="335" spans="1:31" x14ac:dyDescent="0.25">
      <c r="A335" s="169"/>
      <c r="B335" s="169"/>
      <c r="C335" s="169"/>
      <c r="D335" s="169"/>
      <c r="E335" s="169"/>
      <c r="F335" s="169"/>
      <c r="G335" s="169"/>
      <c r="H335" s="169"/>
      <c r="I335" s="169"/>
      <c r="J335" s="169"/>
      <c r="K335" s="169"/>
      <c r="L335" s="169"/>
      <c r="M335" s="169"/>
      <c r="N335" s="169"/>
      <c r="O335" s="169"/>
      <c r="P335" s="169"/>
      <c r="Q335" s="169"/>
      <c r="R335" s="169"/>
      <c r="S335" s="169"/>
      <c r="T335" s="169"/>
      <c r="U335" s="169"/>
      <c r="V335" s="169"/>
      <c r="W335" s="169"/>
      <c r="X335" s="169"/>
      <c r="Y335" s="169"/>
      <c r="Z335" s="169"/>
      <c r="AA335" s="169"/>
      <c r="AB335" s="169"/>
      <c r="AC335" s="169"/>
      <c r="AD335" s="169"/>
      <c r="AE335" s="169"/>
    </row>
    <row r="336" spans="1:31" x14ac:dyDescent="0.25">
      <c r="A336" s="169"/>
      <c r="B336" s="169"/>
      <c r="C336" s="169"/>
      <c r="D336" s="169"/>
      <c r="E336" s="169"/>
      <c r="F336" s="169"/>
      <c r="G336" s="169"/>
      <c r="H336" s="169"/>
      <c r="I336" s="169"/>
      <c r="J336" s="169"/>
      <c r="K336" s="169"/>
      <c r="L336" s="169"/>
      <c r="M336" s="169"/>
      <c r="N336" s="169"/>
      <c r="O336" s="169"/>
      <c r="P336" s="169"/>
      <c r="Q336" s="169"/>
      <c r="R336" s="169"/>
      <c r="S336" s="169"/>
      <c r="T336" s="169"/>
      <c r="U336" s="169"/>
      <c r="V336" s="169"/>
      <c r="W336" s="169"/>
      <c r="X336" s="169"/>
      <c r="Y336" s="169"/>
      <c r="Z336" s="169"/>
      <c r="AA336" s="169"/>
      <c r="AB336" s="169"/>
      <c r="AC336" s="169"/>
      <c r="AD336" s="169"/>
      <c r="AE336" s="169"/>
    </row>
    <row r="337" spans="1:31" x14ac:dyDescent="0.25">
      <c r="A337" s="169"/>
      <c r="B337" s="169"/>
      <c r="C337" s="169"/>
      <c r="D337" s="169"/>
      <c r="E337" s="169"/>
      <c r="F337" s="169"/>
      <c r="G337" s="169"/>
      <c r="H337" s="169"/>
      <c r="I337" s="169"/>
      <c r="J337" s="169"/>
      <c r="K337" s="169"/>
      <c r="L337" s="169"/>
      <c r="M337" s="169"/>
      <c r="N337" s="169"/>
      <c r="O337" s="169"/>
      <c r="P337" s="169"/>
      <c r="Q337" s="169"/>
      <c r="R337" s="169"/>
      <c r="S337" s="169"/>
      <c r="T337" s="169"/>
      <c r="U337" s="169"/>
      <c r="V337" s="169"/>
      <c r="W337" s="169"/>
      <c r="X337" s="169"/>
      <c r="Y337" s="169"/>
      <c r="Z337" s="169"/>
      <c r="AA337" s="169"/>
      <c r="AB337" s="169"/>
      <c r="AC337" s="169"/>
      <c r="AD337" s="169"/>
      <c r="AE337" s="169"/>
    </row>
    <row r="338" spans="1:31" x14ac:dyDescent="0.25">
      <c r="A338" s="169"/>
      <c r="B338" s="169"/>
      <c r="C338" s="169"/>
      <c r="D338" s="169"/>
      <c r="E338" s="169"/>
      <c r="F338" s="169"/>
      <c r="G338" s="169"/>
      <c r="H338" s="169"/>
      <c r="I338" s="169"/>
      <c r="J338" s="169"/>
      <c r="K338" s="169"/>
      <c r="L338" s="169"/>
      <c r="M338" s="169"/>
      <c r="N338" s="169"/>
      <c r="O338" s="169"/>
      <c r="P338" s="169"/>
      <c r="Q338" s="169"/>
      <c r="R338" s="169"/>
      <c r="S338" s="169"/>
      <c r="T338" s="169"/>
      <c r="U338" s="169"/>
      <c r="V338" s="169"/>
      <c r="W338" s="169"/>
      <c r="X338" s="169"/>
      <c r="Y338" s="169"/>
      <c r="Z338" s="169"/>
      <c r="AA338" s="169"/>
      <c r="AB338" s="169"/>
      <c r="AC338" s="169"/>
      <c r="AD338" s="169"/>
      <c r="AE338" s="169"/>
    </row>
    <row r="339" spans="1:31" x14ac:dyDescent="0.25">
      <c r="A339" s="169"/>
      <c r="B339" s="169"/>
      <c r="C339" s="169"/>
      <c r="D339" s="169"/>
      <c r="E339" s="169"/>
      <c r="F339" s="169"/>
      <c r="G339" s="169"/>
      <c r="H339" s="169"/>
      <c r="I339" s="169"/>
      <c r="J339" s="169"/>
      <c r="K339" s="169"/>
      <c r="L339" s="169"/>
      <c r="M339" s="169"/>
      <c r="N339" s="169"/>
      <c r="O339" s="169"/>
      <c r="P339" s="169"/>
      <c r="Q339" s="169"/>
      <c r="R339" s="169"/>
      <c r="S339" s="169"/>
      <c r="T339" s="169"/>
      <c r="U339" s="169"/>
      <c r="V339" s="169"/>
      <c r="W339" s="169"/>
      <c r="X339" s="169"/>
      <c r="Y339" s="169"/>
      <c r="Z339" s="169"/>
      <c r="AA339" s="169"/>
      <c r="AB339" s="169"/>
      <c r="AC339" s="169"/>
      <c r="AD339" s="169"/>
      <c r="AE339" s="169"/>
    </row>
    <row r="340" spans="1:31" x14ac:dyDescent="0.25">
      <c r="A340" s="169"/>
      <c r="B340" s="169"/>
      <c r="C340" s="169"/>
      <c r="D340" s="169"/>
      <c r="E340" s="169"/>
      <c r="F340" s="169"/>
      <c r="G340" s="169"/>
      <c r="H340" s="169"/>
      <c r="I340" s="169"/>
      <c r="J340" s="169"/>
      <c r="K340" s="169"/>
      <c r="L340" s="169"/>
      <c r="M340" s="169"/>
      <c r="N340" s="169"/>
      <c r="O340" s="169"/>
      <c r="P340" s="169"/>
      <c r="Q340" s="169"/>
      <c r="R340" s="169"/>
      <c r="S340" s="169"/>
      <c r="T340" s="169"/>
      <c r="U340" s="169"/>
      <c r="V340" s="169"/>
      <c r="W340" s="169"/>
      <c r="X340" s="169"/>
      <c r="Y340" s="169"/>
      <c r="Z340" s="169"/>
      <c r="AA340" s="169"/>
      <c r="AB340" s="169"/>
      <c r="AC340" s="169"/>
      <c r="AD340" s="169"/>
      <c r="AE340" s="169"/>
    </row>
    <row r="341" spans="1:31" x14ac:dyDescent="0.25">
      <c r="A341" s="169"/>
      <c r="B341" s="169"/>
      <c r="C341" s="169"/>
      <c r="D341" s="169"/>
      <c r="E341" s="169"/>
      <c r="F341" s="169"/>
      <c r="G341" s="169"/>
      <c r="H341" s="169"/>
      <c r="I341" s="169"/>
      <c r="J341" s="169"/>
      <c r="K341" s="169"/>
      <c r="L341" s="169"/>
      <c r="M341" s="169"/>
      <c r="N341" s="169"/>
      <c r="O341" s="169"/>
      <c r="P341" s="169"/>
      <c r="Q341" s="169"/>
      <c r="R341" s="169"/>
      <c r="S341" s="169"/>
      <c r="T341" s="169"/>
      <c r="U341" s="169"/>
      <c r="V341" s="169"/>
      <c r="W341" s="169"/>
      <c r="X341" s="169"/>
      <c r="Y341" s="169"/>
      <c r="Z341" s="169"/>
      <c r="AA341" s="169"/>
      <c r="AB341" s="169"/>
      <c r="AC341" s="169"/>
      <c r="AD341" s="169"/>
      <c r="AE341" s="169"/>
    </row>
    <row r="342" spans="1:31" x14ac:dyDescent="0.25">
      <c r="A342" s="169"/>
      <c r="B342" s="169"/>
      <c r="C342" s="169"/>
      <c r="D342" s="169"/>
      <c r="E342" s="169"/>
      <c r="F342" s="169"/>
      <c r="G342" s="169"/>
      <c r="H342" s="169"/>
      <c r="I342" s="169"/>
      <c r="J342" s="169"/>
      <c r="K342" s="169"/>
      <c r="L342" s="169"/>
      <c r="M342" s="169"/>
      <c r="N342" s="169"/>
      <c r="O342" s="169"/>
      <c r="P342" s="169"/>
      <c r="Q342" s="169"/>
      <c r="R342" s="169"/>
      <c r="S342" s="169"/>
      <c r="T342" s="169"/>
      <c r="U342" s="169"/>
      <c r="V342" s="169"/>
      <c r="W342" s="169"/>
      <c r="X342" s="169"/>
      <c r="Y342" s="169"/>
      <c r="Z342" s="169"/>
      <c r="AA342" s="169"/>
      <c r="AB342" s="169"/>
      <c r="AC342" s="169"/>
      <c r="AD342" s="169"/>
      <c r="AE342" s="169"/>
    </row>
    <row r="343" spans="1:31" x14ac:dyDescent="0.25">
      <c r="A343" s="169"/>
      <c r="B343" s="169"/>
      <c r="C343" s="169"/>
      <c r="D343" s="169"/>
      <c r="E343" s="169"/>
      <c r="F343" s="169"/>
      <c r="G343" s="169"/>
      <c r="H343" s="169"/>
      <c r="I343" s="169"/>
      <c r="J343" s="169"/>
      <c r="K343" s="169"/>
      <c r="L343" s="169"/>
      <c r="M343" s="169"/>
      <c r="N343" s="169"/>
      <c r="O343" s="169"/>
      <c r="P343" s="169"/>
      <c r="Q343" s="169"/>
      <c r="R343" s="169"/>
      <c r="S343" s="169"/>
      <c r="T343" s="169"/>
      <c r="U343" s="169"/>
      <c r="V343" s="169"/>
      <c r="W343" s="169"/>
      <c r="X343" s="169"/>
      <c r="Y343" s="169"/>
      <c r="Z343" s="169"/>
      <c r="AA343" s="169"/>
      <c r="AB343" s="169"/>
      <c r="AC343" s="169"/>
      <c r="AD343" s="169"/>
      <c r="AE343" s="169"/>
    </row>
    <row r="344" spans="1:31" x14ac:dyDescent="0.25">
      <c r="A344" s="169"/>
      <c r="B344" s="169"/>
      <c r="C344" s="169"/>
      <c r="D344" s="169"/>
      <c r="E344" s="169"/>
      <c r="F344" s="169"/>
      <c r="G344" s="169"/>
      <c r="H344" s="169"/>
      <c r="I344" s="169"/>
      <c r="J344" s="169"/>
      <c r="K344" s="169"/>
      <c r="L344" s="169"/>
      <c r="M344" s="169"/>
      <c r="N344" s="169"/>
      <c r="O344" s="169"/>
      <c r="P344" s="169"/>
      <c r="Q344" s="169"/>
      <c r="R344" s="169"/>
      <c r="S344" s="169"/>
      <c r="T344" s="169"/>
      <c r="U344" s="169"/>
      <c r="V344" s="169"/>
      <c r="W344" s="169"/>
      <c r="X344" s="169"/>
      <c r="Y344" s="169"/>
      <c r="Z344" s="169"/>
      <c r="AA344" s="169"/>
      <c r="AB344" s="169"/>
      <c r="AC344" s="169"/>
      <c r="AD344" s="169"/>
      <c r="AE344" s="169"/>
    </row>
    <row r="345" spans="1:31" x14ac:dyDescent="0.25">
      <c r="A345" s="169"/>
      <c r="B345" s="169"/>
      <c r="C345" s="169"/>
      <c r="D345" s="169"/>
      <c r="E345" s="169"/>
      <c r="F345" s="169"/>
      <c r="G345" s="169"/>
      <c r="H345" s="169"/>
      <c r="I345" s="169"/>
      <c r="J345" s="169"/>
      <c r="K345" s="169"/>
      <c r="L345" s="169"/>
      <c r="M345" s="169"/>
      <c r="N345" s="169"/>
      <c r="O345" s="169"/>
      <c r="P345" s="169"/>
      <c r="Q345" s="169"/>
      <c r="R345" s="169"/>
      <c r="S345" s="169"/>
      <c r="T345" s="169"/>
      <c r="U345" s="169"/>
      <c r="V345" s="169"/>
      <c r="W345" s="169"/>
      <c r="X345" s="169"/>
      <c r="Y345" s="169"/>
      <c r="Z345" s="169"/>
      <c r="AA345" s="169"/>
      <c r="AB345" s="169"/>
      <c r="AC345" s="169"/>
      <c r="AD345" s="169"/>
      <c r="AE345" s="169"/>
    </row>
    <row r="346" spans="1:31" x14ac:dyDescent="0.25">
      <c r="A346" s="169"/>
      <c r="B346" s="169"/>
      <c r="C346" s="169"/>
      <c r="D346" s="169"/>
      <c r="E346" s="169"/>
      <c r="F346" s="169"/>
      <c r="G346" s="169"/>
      <c r="H346" s="169"/>
      <c r="I346" s="169"/>
      <c r="J346" s="169"/>
      <c r="K346" s="169"/>
      <c r="L346" s="169"/>
      <c r="M346" s="169"/>
      <c r="N346" s="169"/>
      <c r="O346" s="169"/>
      <c r="P346" s="169"/>
      <c r="Q346" s="169"/>
      <c r="R346" s="169"/>
      <c r="S346" s="169"/>
      <c r="T346" s="169"/>
      <c r="U346" s="169"/>
      <c r="V346" s="169"/>
      <c r="W346" s="169"/>
      <c r="X346" s="169"/>
      <c r="Y346" s="169"/>
      <c r="Z346" s="169"/>
      <c r="AA346" s="169"/>
      <c r="AB346" s="169"/>
      <c r="AC346" s="169"/>
      <c r="AD346" s="169"/>
      <c r="AE346" s="169"/>
    </row>
    <row r="347" spans="1:31" x14ac:dyDescent="0.25">
      <c r="A347" s="169"/>
      <c r="B347" s="169"/>
      <c r="C347" s="169"/>
      <c r="D347" s="169"/>
      <c r="E347" s="169"/>
      <c r="F347" s="169"/>
      <c r="G347" s="169"/>
      <c r="H347" s="169"/>
      <c r="I347" s="169"/>
      <c r="J347" s="169"/>
      <c r="K347" s="169"/>
      <c r="L347" s="169"/>
      <c r="M347" s="169"/>
      <c r="N347" s="169"/>
      <c r="O347" s="169"/>
      <c r="P347" s="169"/>
      <c r="Q347" s="169"/>
      <c r="R347" s="169"/>
      <c r="S347" s="169"/>
      <c r="T347" s="169"/>
      <c r="U347" s="169"/>
      <c r="V347" s="169"/>
      <c r="W347" s="169"/>
      <c r="X347" s="169"/>
      <c r="Y347" s="169"/>
      <c r="Z347" s="169"/>
      <c r="AA347" s="169"/>
      <c r="AB347" s="169"/>
      <c r="AC347" s="169"/>
      <c r="AD347" s="169"/>
      <c r="AE347" s="169"/>
    </row>
    <row r="348" spans="1:31" x14ac:dyDescent="0.25">
      <c r="A348" s="169"/>
      <c r="B348" s="169"/>
      <c r="C348" s="169"/>
      <c r="D348" s="169"/>
      <c r="E348" s="169"/>
      <c r="F348" s="169"/>
      <c r="G348" s="169"/>
      <c r="H348" s="169"/>
      <c r="I348" s="169"/>
      <c r="J348" s="169"/>
      <c r="K348" s="169"/>
      <c r="L348" s="169"/>
      <c r="M348" s="169"/>
      <c r="N348" s="169"/>
      <c r="O348" s="169"/>
      <c r="P348" s="169"/>
      <c r="Q348" s="169"/>
      <c r="R348" s="169"/>
      <c r="S348" s="169"/>
      <c r="T348" s="169"/>
      <c r="U348" s="169"/>
      <c r="V348" s="169"/>
      <c r="W348" s="169"/>
      <c r="X348" s="169"/>
      <c r="Y348" s="169"/>
      <c r="Z348" s="169"/>
      <c r="AA348" s="169"/>
      <c r="AB348" s="169"/>
      <c r="AC348" s="169"/>
      <c r="AD348" s="169"/>
      <c r="AE348" s="169"/>
    </row>
    <row r="349" spans="1:31" x14ac:dyDescent="0.25">
      <c r="A349" s="169"/>
      <c r="B349" s="169"/>
      <c r="C349" s="169"/>
      <c r="D349" s="169"/>
      <c r="E349" s="169"/>
      <c r="F349" s="169"/>
      <c r="G349" s="169"/>
      <c r="H349" s="169"/>
      <c r="I349" s="169"/>
      <c r="J349" s="169"/>
      <c r="K349" s="169"/>
      <c r="L349" s="169"/>
      <c r="M349" s="169"/>
      <c r="N349" s="169"/>
      <c r="O349" s="169"/>
      <c r="P349" s="169"/>
      <c r="Q349" s="169"/>
      <c r="R349" s="169"/>
      <c r="S349" s="169"/>
      <c r="T349" s="169"/>
      <c r="U349" s="169"/>
      <c r="V349" s="169"/>
      <c r="W349" s="169"/>
      <c r="X349" s="169"/>
      <c r="Y349" s="169"/>
      <c r="Z349" s="169"/>
      <c r="AA349" s="169"/>
      <c r="AB349" s="169"/>
      <c r="AC349" s="169"/>
      <c r="AD349" s="169"/>
      <c r="AE349" s="169"/>
    </row>
    <row r="350" spans="1:31" x14ac:dyDescent="0.25">
      <c r="A350" s="169"/>
      <c r="B350" s="169"/>
      <c r="C350" s="169"/>
      <c r="D350" s="169"/>
      <c r="E350" s="169"/>
      <c r="F350" s="169"/>
      <c r="G350" s="169"/>
      <c r="H350" s="169"/>
      <c r="I350" s="169"/>
      <c r="J350" s="169"/>
      <c r="K350" s="169"/>
      <c r="L350" s="169"/>
      <c r="M350" s="169"/>
      <c r="N350" s="169"/>
      <c r="O350" s="169"/>
      <c r="P350" s="169"/>
      <c r="Q350" s="169"/>
      <c r="R350" s="169"/>
      <c r="S350" s="169"/>
      <c r="T350" s="169"/>
      <c r="U350" s="169"/>
      <c r="V350" s="169"/>
      <c r="W350" s="169"/>
      <c r="X350" s="169"/>
      <c r="Y350" s="169"/>
      <c r="Z350" s="169"/>
      <c r="AA350" s="169"/>
      <c r="AB350" s="169"/>
      <c r="AC350" s="169"/>
      <c r="AD350" s="169"/>
      <c r="AE350" s="169"/>
    </row>
    <row r="351" spans="1:31" x14ac:dyDescent="0.25">
      <c r="A351" s="169"/>
      <c r="B351" s="169"/>
      <c r="C351" s="169"/>
      <c r="D351" s="169"/>
      <c r="E351" s="169"/>
      <c r="F351" s="169"/>
      <c r="G351" s="169"/>
      <c r="H351" s="169"/>
      <c r="I351" s="169"/>
      <c r="J351" s="169"/>
      <c r="K351" s="169"/>
      <c r="L351" s="169"/>
      <c r="M351" s="169"/>
      <c r="N351" s="169"/>
      <c r="O351" s="169"/>
      <c r="P351" s="169"/>
      <c r="Q351" s="169"/>
      <c r="R351" s="169"/>
      <c r="S351" s="169"/>
      <c r="T351" s="169"/>
      <c r="U351" s="169"/>
      <c r="V351" s="169"/>
      <c r="W351" s="169"/>
      <c r="X351" s="169"/>
      <c r="Y351" s="169"/>
      <c r="Z351" s="169"/>
      <c r="AA351" s="169"/>
      <c r="AB351" s="169"/>
      <c r="AC351" s="169"/>
      <c r="AD351" s="169"/>
      <c r="AE351" s="169"/>
    </row>
    <row r="352" spans="1:31" x14ac:dyDescent="0.25">
      <c r="A352" s="169"/>
      <c r="B352" s="169"/>
      <c r="C352" s="169"/>
      <c r="D352" s="169"/>
      <c r="E352" s="169"/>
      <c r="F352" s="169"/>
      <c r="G352" s="169"/>
      <c r="H352" s="169"/>
      <c r="I352" s="169"/>
      <c r="J352" s="169"/>
      <c r="K352" s="169"/>
      <c r="L352" s="169"/>
      <c r="M352" s="169"/>
      <c r="N352" s="169"/>
      <c r="O352" s="169"/>
      <c r="P352" s="169"/>
      <c r="Q352" s="169"/>
      <c r="R352" s="169"/>
      <c r="S352" s="169"/>
      <c r="T352" s="169"/>
      <c r="U352" s="169"/>
      <c r="V352" s="169"/>
      <c r="W352" s="169"/>
      <c r="X352" s="169"/>
      <c r="Y352" s="169"/>
      <c r="Z352" s="169"/>
      <c r="AA352" s="169"/>
      <c r="AB352" s="169"/>
      <c r="AC352" s="169"/>
      <c r="AD352" s="169"/>
      <c r="AE352" s="169"/>
    </row>
    <row r="353" spans="1:31" x14ac:dyDescent="0.25">
      <c r="A353" s="169"/>
      <c r="B353" s="169"/>
      <c r="C353" s="169"/>
      <c r="D353" s="169"/>
      <c r="E353" s="169"/>
      <c r="F353" s="169"/>
      <c r="G353" s="169"/>
      <c r="H353" s="169"/>
      <c r="I353" s="169"/>
      <c r="J353" s="169"/>
      <c r="K353" s="169"/>
      <c r="L353" s="169"/>
      <c r="M353" s="169"/>
      <c r="N353" s="169"/>
      <c r="O353" s="169"/>
      <c r="P353" s="169"/>
      <c r="Q353" s="169"/>
      <c r="R353" s="169"/>
      <c r="S353" s="169"/>
      <c r="T353" s="169"/>
      <c r="U353" s="169"/>
      <c r="V353" s="169"/>
      <c r="W353" s="169"/>
      <c r="X353" s="169"/>
      <c r="Y353" s="169"/>
      <c r="Z353" s="169"/>
      <c r="AA353" s="169"/>
      <c r="AB353" s="169"/>
      <c r="AC353" s="169"/>
      <c r="AD353" s="169"/>
      <c r="AE353" s="169"/>
    </row>
    <row r="354" spans="1:31" x14ac:dyDescent="0.25">
      <c r="A354" s="169"/>
      <c r="B354" s="169"/>
      <c r="C354" s="169"/>
      <c r="D354" s="169"/>
      <c r="E354" s="169"/>
      <c r="F354" s="169"/>
      <c r="G354" s="169"/>
      <c r="H354" s="169"/>
      <c r="I354" s="169"/>
      <c r="J354" s="169"/>
      <c r="K354" s="169"/>
      <c r="L354" s="169"/>
      <c r="M354" s="169"/>
      <c r="N354" s="169"/>
      <c r="O354" s="169"/>
      <c r="P354" s="169"/>
      <c r="Q354" s="169"/>
      <c r="R354" s="169"/>
      <c r="S354" s="169"/>
      <c r="T354" s="169"/>
      <c r="U354" s="169"/>
      <c r="V354" s="169"/>
      <c r="W354" s="169"/>
      <c r="X354" s="169"/>
      <c r="Y354" s="169"/>
      <c r="Z354" s="169"/>
      <c r="AA354" s="169"/>
      <c r="AB354" s="169"/>
      <c r="AC354" s="169"/>
      <c r="AD354" s="169"/>
      <c r="AE354" s="169"/>
    </row>
    <row r="355" spans="1:31" x14ac:dyDescent="0.25">
      <c r="A355" s="169"/>
      <c r="B355" s="169"/>
      <c r="C355" s="169"/>
      <c r="D355" s="169"/>
      <c r="E355" s="169"/>
      <c r="F355" s="169"/>
      <c r="G355" s="169"/>
      <c r="H355" s="169"/>
      <c r="I355" s="169"/>
      <c r="J355" s="169"/>
      <c r="K355" s="169"/>
      <c r="L355" s="169"/>
      <c r="M355" s="169"/>
      <c r="N355" s="169"/>
      <c r="O355" s="169"/>
      <c r="P355" s="169"/>
      <c r="Q355" s="169"/>
      <c r="R355" s="169"/>
      <c r="S355" s="169"/>
      <c r="T355" s="169"/>
      <c r="U355" s="169"/>
      <c r="V355" s="169"/>
      <c r="W355" s="169"/>
      <c r="X355" s="169"/>
      <c r="Y355" s="169"/>
      <c r="Z355" s="169"/>
      <c r="AA355" s="169"/>
      <c r="AB355" s="169"/>
      <c r="AC355" s="169"/>
      <c r="AD355" s="169"/>
      <c r="AE355" s="169"/>
    </row>
    <row r="356" spans="1:31" x14ac:dyDescent="0.25">
      <c r="A356" s="169"/>
      <c r="B356" s="169"/>
      <c r="C356" s="169"/>
      <c r="D356" s="169"/>
      <c r="E356" s="169"/>
      <c r="F356" s="169"/>
      <c r="G356" s="169"/>
      <c r="H356" s="169"/>
      <c r="I356" s="169"/>
      <c r="J356" s="169"/>
      <c r="K356" s="169"/>
      <c r="L356" s="169"/>
      <c r="M356" s="169"/>
      <c r="N356" s="169"/>
      <c r="O356" s="169"/>
      <c r="P356" s="169"/>
      <c r="Q356" s="169"/>
      <c r="R356" s="169"/>
      <c r="S356" s="169"/>
      <c r="T356" s="169"/>
      <c r="U356" s="169"/>
      <c r="V356" s="169"/>
      <c r="W356" s="169"/>
      <c r="X356" s="169"/>
      <c r="Y356" s="169"/>
      <c r="Z356" s="169"/>
      <c r="AA356" s="169"/>
      <c r="AB356" s="169"/>
      <c r="AC356" s="169"/>
      <c r="AD356" s="169"/>
      <c r="AE356" s="169"/>
    </row>
    <row r="357" spans="1:31" x14ac:dyDescent="0.25">
      <c r="A357" s="169"/>
      <c r="B357" s="169"/>
      <c r="C357" s="169"/>
      <c r="D357" s="169"/>
      <c r="E357" s="169"/>
      <c r="F357" s="169"/>
      <c r="G357" s="169"/>
      <c r="H357" s="169"/>
      <c r="I357" s="169"/>
      <c r="J357" s="169"/>
      <c r="K357" s="169"/>
      <c r="L357" s="169"/>
      <c r="M357" s="169"/>
      <c r="N357" s="169"/>
      <c r="O357" s="169"/>
      <c r="P357" s="169"/>
      <c r="Q357" s="169"/>
      <c r="R357" s="169"/>
      <c r="S357" s="169"/>
      <c r="T357" s="169"/>
      <c r="U357" s="169"/>
      <c r="V357" s="169"/>
      <c r="W357" s="169"/>
      <c r="X357" s="169"/>
      <c r="Y357" s="169"/>
      <c r="Z357" s="169"/>
      <c r="AA357" s="169"/>
      <c r="AB357" s="169"/>
      <c r="AC357" s="169"/>
      <c r="AD357" s="169"/>
      <c r="AE357" s="169"/>
    </row>
    <row r="358" spans="1:31" x14ac:dyDescent="0.25">
      <c r="A358" s="169"/>
      <c r="B358" s="169"/>
      <c r="C358" s="169"/>
      <c r="D358" s="169"/>
      <c r="E358" s="169"/>
      <c r="F358" s="169"/>
      <c r="G358" s="169"/>
      <c r="H358" s="169"/>
      <c r="I358" s="169"/>
      <c r="J358" s="169"/>
      <c r="K358" s="169"/>
      <c r="L358" s="169"/>
      <c r="M358" s="169"/>
      <c r="N358" s="169"/>
      <c r="O358" s="169"/>
      <c r="P358" s="169"/>
      <c r="Q358" s="169"/>
      <c r="R358" s="169"/>
      <c r="S358" s="169"/>
      <c r="T358" s="169"/>
      <c r="U358" s="169"/>
      <c r="V358" s="169"/>
      <c r="W358" s="169"/>
      <c r="X358" s="169"/>
      <c r="Y358" s="169"/>
      <c r="Z358" s="169"/>
      <c r="AA358" s="169"/>
      <c r="AB358" s="169"/>
      <c r="AC358" s="169"/>
      <c r="AD358" s="169"/>
      <c r="AE358" s="169"/>
    </row>
    <row r="359" spans="1:31" x14ac:dyDescent="0.25">
      <c r="A359" s="169"/>
      <c r="B359" s="169"/>
      <c r="C359" s="169"/>
      <c r="D359" s="169"/>
      <c r="E359" s="169"/>
      <c r="F359" s="169"/>
      <c r="G359" s="169"/>
      <c r="H359" s="169"/>
      <c r="I359" s="169"/>
      <c r="J359" s="169"/>
      <c r="K359" s="169"/>
      <c r="L359" s="169"/>
      <c r="M359" s="169"/>
      <c r="N359" s="169"/>
      <c r="O359" s="169"/>
      <c r="P359" s="169"/>
      <c r="Q359" s="169"/>
      <c r="R359" s="169"/>
      <c r="S359" s="169"/>
      <c r="T359" s="169"/>
      <c r="U359" s="169"/>
      <c r="V359" s="169"/>
      <c r="W359" s="169"/>
      <c r="X359" s="169"/>
      <c r="Y359" s="169"/>
      <c r="Z359" s="169"/>
      <c r="AA359" s="169"/>
      <c r="AB359" s="169"/>
      <c r="AC359" s="169"/>
      <c r="AD359" s="169"/>
      <c r="AE359" s="169"/>
    </row>
    <row r="360" spans="1:31" x14ac:dyDescent="0.25">
      <c r="A360" s="169"/>
      <c r="B360" s="169"/>
      <c r="C360" s="169"/>
      <c r="D360" s="169"/>
      <c r="E360" s="169"/>
      <c r="F360" s="169"/>
      <c r="G360" s="169"/>
      <c r="H360" s="169"/>
      <c r="I360" s="169"/>
      <c r="J360" s="169"/>
      <c r="K360" s="169"/>
      <c r="L360" s="169"/>
      <c r="M360" s="169"/>
      <c r="N360" s="169"/>
      <c r="O360" s="169"/>
      <c r="P360" s="169"/>
      <c r="Q360" s="169"/>
      <c r="R360" s="169"/>
      <c r="S360" s="169"/>
      <c r="T360" s="169"/>
      <c r="U360" s="169"/>
      <c r="V360" s="169"/>
      <c r="W360" s="169"/>
      <c r="X360" s="169"/>
      <c r="Y360" s="169"/>
      <c r="Z360" s="169"/>
      <c r="AA360" s="169"/>
      <c r="AB360" s="169"/>
      <c r="AC360" s="169"/>
      <c r="AD360" s="169"/>
      <c r="AE360" s="169"/>
    </row>
    <row r="361" spans="1:31" x14ac:dyDescent="0.25">
      <c r="A361" s="169"/>
      <c r="B361" s="169"/>
      <c r="C361" s="169"/>
      <c r="D361" s="169"/>
      <c r="E361" s="169"/>
      <c r="F361" s="169"/>
      <c r="G361" s="169"/>
      <c r="H361" s="169"/>
      <c r="I361" s="169"/>
      <c r="J361" s="169"/>
      <c r="K361" s="169"/>
      <c r="L361" s="169"/>
      <c r="M361" s="169"/>
      <c r="N361" s="169"/>
      <c r="O361" s="169"/>
      <c r="P361" s="169"/>
      <c r="Q361" s="169"/>
      <c r="R361" s="169"/>
      <c r="S361" s="169"/>
      <c r="T361" s="169"/>
      <c r="U361" s="169"/>
      <c r="V361" s="169"/>
      <c r="W361" s="169"/>
      <c r="X361" s="169"/>
      <c r="Y361" s="169"/>
      <c r="Z361" s="169"/>
      <c r="AA361" s="169"/>
      <c r="AB361" s="169"/>
      <c r="AC361" s="169"/>
      <c r="AD361" s="169"/>
      <c r="AE361" s="169"/>
    </row>
    <row r="362" spans="1:31" x14ac:dyDescent="0.25">
      <c r="A362" s="169"/>
      <c r="B362" s="169"/>
      <c r="C362" s="169"/>
      <c r="D362" s="169"/>
      <c r="E362" s="169"/>
      <c r="F362" s="169"/>
      <c r="G362" s="169"/>
      <c r="H362" s="169"/>
      <c r="I362" s="169"/>
      <c r="J362" s="169"/>
      <c r="K362" s="169"/>
      <c r="L362" s="169"/>
      <c r="M362" s="169"/>
      <c r="N362" s="169"/>
      <c r="O362" s="169"/>
      <c r="P362" s="169"/>
      <c r="Q362" s="169"/>
      <c r="R362" s="169"/>
      <c r="S362" s="169"/>
      <c r="T362" s="169"/>
      <c r="U362" s="169"/>
      <c r="V362" s="169"/>
      <c r="W362" s="169"/>
      <c r="X362" s="169"/>
      <c r="Y362" s="169"/>
      <c r="Z362" s="169"/>
      <c r="AA362" s="169"/>
      <c r="AB362" s="169"/>
      <c r="AC362" s="169"/>
      <c r="AD362" s="169"/>
      <c r="AE362" s="169"/>
    </row>
    <row r="363" spans="1:31" x14ac:dyDescent="0.25">
      <c r="A363" s="169"/>
      <c r="B363" s="169"/>
      <c r="C363" s="169"/>
      <c r="D363" s="169"/>
      <c r="E363" s="169"/>
      <c r="F363" s="169"/>
      <c r="G363" s="169"/>
      <c r="H363" s="169"/>
      <c r="I363" s="169"/>
      <c r="J363" s="169"/>
      <c r="K363" s="169"/>
      <c r="L363" s="169"/>
      <c r="M363" s="169"/>
      <c r="N363" s="169"/>
      <c r="O363" s="169"/>
      <c r="P363" s="169"/>
      <c r="Q363" s="169"/>
      <c r="R363" s="169"/>
      <c r="S363" s="169"/>
      <c r="T363" s="169"/>
      <c r="U363" s="169"/>
      <c r="V363" s="169"/>
      <c r="W363" s="169"/>
      <c r="X363" s="169"/>
      <c r="Y363" s="169"/>
      <c r="Z363" s="169"/>
      <c r="AA363" s="169"/>
      <c r="AB363" s="169"/>
      <c r="AC363" s="169"/>
      <c r="AD363" s="169"/>
      <c r="AE363" s="169"/>
    </row>
    <row r="364" spans="1:31" x14ac:dyDescent="0.25">
      <c r="A364" s="169"/>
      <c r="B364" s="169"/>
      <c r="C364" s="169"/>
      <c r="D364" s="169"/>
      <c r="E364" s="169"/>
      <c r="F364" s="169"/>
      <c r="G364" s="169"/>
      <c r="H364" s="169"/>
      <c r="I364" s="169"/>
      <c r="J364" s="169"/>
      <c r="K364" s="169"/>
      <c r="L364" s="169"/>
      <c r="M364" s="169"/>
      <c r="N364" s="169"/>
      <c r="O364" s="169"/>
      <c r="P364" s="169"/>
      <c r="Q364" s="169"/>
      <c r="R364" s="169"/>
      <c r="S364" s="169"/>
      <c r="T364" s="169"/>
      <c r="U364" s="169"/>
      <c r="V364" s="169"/>
      <c r="W364" s="169"/>
      <c r="X364" s="169"/>
      <c r="Y364" s="169"/>
      <c r="Z364" s="169"/>
      <c r="AA364" s="169"/>
      <c r="AB364" s="169"/>
      <c r="AC364" s="169"/>
      <c r="AD364" s="169"/>
      <c r="AE364" s="169"/>
    </row>
    <row r="365" spans="1:31" x14ac:dyDescent="0.25">
      <c r="A365" s="169"/>
      <c r="B365" s="169"/>
      <c r="C365" s="169"/>
      <c r="D365" s="169"/>
      <c r="E365" s="169"/>
      <c r="F365" s="169"/>
      <c r="G365" s="169"/>
      <c r="H365" s="169"/>
      <c r="I365" s="169"/>
      <c r="J365" s="169"/>
      <c r="K365" s="169"/>
      <c r="L365" s="169"/>
      <c r="M365" s="169"/>
      <c r="N365" s="169"/>
      <c r="O365" s="169"/>
      <c r="P365" s="169"/>
      <c r="Q365" s="169"/>
      <c r="R365" s="169"/>
      <c r="S365" s="169"/>
      <c r="T365" s="169"/>
      <c r="U365" s="169"/>
      <c r="V365" s="169"/>
      <c r="W365" s="169"/>
      <c r="X365" s="169"/>
      <c r="Y365" s="169"/>
      <c r="Z365" s="169"/>
      <c r="AA365" s="169"/>
      <c r="AB365" s="169"/>
      <c r="AC365" s="169"/>
      <c r="AD365" s="169"/>
      <c r="AE365" s="169"/>
    </row>
    <row r="366" spans="1:31" x14ac:dyDescent="0.25">
      <c r="A366" s="169"/>
      <c r="B366" s="169"/>
      <c r="C366" s="169"/>
      <c r="D366" s="169"/>
      <c r="E366" s="169"/>
      <c r="F366" s="169"/>
      <c r="G366" s="169"/>
      <c r="H366" s="169"/>
      <c r="I366" s="169"/>
      <c r="J366" s="169"/>
      <c r="K366" s="169"/>
      <c r="L366" s="169"/>
      <c r="M366" s="169"/>
      <c r="N366" s="169"/>
      <c r="O366" s="169"/>
      <c r="P366" s="169"/>
      <c r="Q366" s="169"/>
      <c r="R366" s="169"/>
      <c r="S366" s="169"/>
      <c r="T366" s="169"/>
      <c r="U366" s="169"/>
      <c r="V366" s="169"/>
      <c r="W366" s="169"/>
      <c r="X366" s="169"/>
      <c r="Y366" s="169"/>
      <c r="Z366" s="169"/>
      <c r="AA366" s="169"/>
      <c r="AB366" s="169"/>
      <c r="AC366" s="169"/>
      <c r="AD366" s="169"/>
      <c r="AE366" s="169"/>
    </row>
    <row r="367" spans="1:31" x14ac:dyDescent="0.25">
      <c r="A367" s="169"/>
      <c r="B367" s="169"/>
      <c r="C367" s="169"/>
      <c r="D367" s="169"/>
      <c r="E367" s="169"/>
      <c r="F367" s="169"/>
      <c r="G367" s="169"/>
      <c r="H367" s="169"/>
      <c r="I367" s="169"/>
      <c r="J367" s="169"/>
      <c r="K367" s="169"/>
      <c r="L367" s="169"/>
      <c r="M367" s="169"/>
      <c r="N367" s="169"/>
      <c r="O367" s="169"/>
      <c r="P367" s="169"/>
      <c r="Q367" s="169"/>
      <c r="R367" s="169"/>
      <c r="S367" s="169"/>
      <c r="T367" s="169"/>
      <c r="U367" s="169"/>
      <c r="V367" s="169"/>
      <c r="W367" s="169"/>
      <c r="X367" s="169"/>
      <c r="Y367" s="169"/>
      <c r="Z367" s="169"/>
      <c r="AA367" s="169"/>
      <c r="AB367" s="169"/>
      <c r="AC367" s="169"/>
      <c r="AD367" s="169"/>
      <c r="AE367" s="169"/>
    </row>
    <row r="368" spans="1:31" x14ac:dyDescent="0.25">
      <c r="A368" s="169"/>
      <c r="B368" s="169"/>
      <c r="C368" s="169"/>
      <c r="D368" s="169"/>
      <c r="E368" s="169"/>
      <c r="F368" s="169"/>
      <c r="G368" s="169"/>
      <c r="H368" s="169"/>
      <c r="I368" s="169"/>
      <c r="J368" s="169"/>
      <c r="K368" s="169"/>
      <c r="L368" s="169"/>
      <c r="M368" s="169"/>
      <c r="N368" s="169"/>
      <c r="O368" s="169"/>
      <c r="P368" s="169"/>
      <c r="Q368" s="169"/>
      <c r="R368" s="169"/>
      <c r="S368" s="169"/>
      <c r="T368" s="169"/>
      <c r="U368" s="169"/>
      <c r="V368" s="169"/>
      <c r="W368" s="169"/>
      <c r="X368" s="169"/>
      <c r="Y368" s="169"/>
      <c r="Z368" s="169"/>
      <c r="AA368" s="169"/>
      <c r="AB368" s="169"/>
      <c r="AC368" s="169"/>
      <c r="AD368" s="169"/>
      <c r="AE368" s="169"/>
    </row>
    <row r="369" spans="1:31" x14ac:dyDescent="0.25">
      <c r="A369" s="169"/>
      <c r="B369" s="169"/>
      <c r="C369" s="169"/>
      <c r="D369" s="169"/>
      <c r="E369" s="169"/>
      <c r="F369" s="169"/>
      <c r="G369" s="169"/>
      <c r="H369" s="169"/>
      <c r="I369" s="169"/>
      <c r="J369" s="169"/>
      <c r="K369" s="169"/>
      <c r="L369" s="169"/>
      <c r="M369" s="169"/>
      <c r="N369" s="169"/>
      <c r="O369" s="169"/>
      <c r="P369" s="169"/>
      <c r="Q369" s="169"/>
      <c r="R369" s="169"/>
      <c r="S369" s="169"/>
      <c r="T369" s="169"/>
      <c r="U369" s="169"/>
      <c r="V369" s="169"/>
      <c r="W369" s="169"/>
      <c r="X369" s="169"/>
      <c r="Y369" s="169"/>
      <c r="Z369" s="169"/>
      <c r="AA369" s="169"/>
      <c r="AB369" s="169"/>
      <c r="AC369" s="169"/>
      <c r="AD369" s="169"/>
      <c r="AE369" s="169"/>
    </row>
    <row r="370" spans="1:31" x14ac:dyDescent="0.25">
      <c r="A370" s="169"/>
      <c r="B370" s="169"/>
      <c r="C370" s="169"/>
      <c r="D370" s="169"/>
      <c r="E370" s="169"/>
      <c r="F370" s="169"/>
      <c r="G370" s="169"/>
      <c r="H370" s="169"/>
      <c r="I370" s="169"/>
      <c r="J370" s="169"/>
      <c r="K370" s="169"/>
      <c r="L370" s="169"/>
      <c r="M370" s="169"/>
      <c r="N370" s="169"/>
      <c r="O370" s="169"/>
      <c r="P370" s="169"/>
      <c r="Q370" s="169"/>
      <c r="R370" s="169"/>
      <c r="S370" s="169"/>
      <c r="T370" s="169"/>
      <c r="U370" s="169"/>
      <c r="V370" s="169"/>
      <c r="W370" s="169"/>
      <c r="X370" s="169"/>
      <c r="Y370" s="169"/>
      <c r="Z370" s="169"/>
      <c r="AA370" s="169"/>
      <c r="AB370" s="169"/>
      <c r="AC370" s="169"/>
      <c r="AD370" s="169"/>
      <c r="AE370" s="169"/>
    </row>
    <row r="371" spans="1:31" x14ac:dyDescent="0.25">
      <c r="A371" s="169"/>
      <c r="B371" s="169"/>
      <c r="C371" s="169"/>
      <c r="D371" s="169"/>
      <c r="E371" s="169"/>
      <c r="F371" s="169"/>
      <c r="G371" s="169"/>
      <c r="H371" s="169"/>
      <c r="I371" s="169"/>
      <c r="J371" s="169"/>
      <c r="K371" s="169"/>
      <c r="L371" s="169"/>
      <c r="M371" s="169"/>
      <c r="N371" s="169"/>
      <c r="O371" s="169"/>
      <c r="P371" s="169"/>
      <c r="Q371" s="169"/>
      <c r="R371" s="169"/>
      <c r="S371" s="169"/>
      <c r="T371" s="169"/>
      <c r="U371" s="169"/>
      <c r="V371" s="169"/>
      <c r="W371" s="169"/>
      <c r="X371" s="169"/>
      <c r="Y371" s="169"/>
      <c r="Z371" s="169"/>
      <c r="AA371" s="169"/>
      <c r="AB371" s="169"/>
      <c r="AC371" s="169"/>
      <c r="AD371" s="169"/>
      <c r="AE371" s="169"/>
    </row>
    <row r="372" spans="1:31" x14ac:dyDescent="0.25">
      <c r="A372" s="169"/>
      <c r="B372" s="169"/>
      <c r="C372" s="169"/>
      <c r="D372" s="169"/>
      <c r="E372" s="169"/>
      <c r="F372" s="169"/>
      <c r="G372" s="169"/>
      <c r="H372" s="169"/>
      <c r="I372" s="169"/>
      <c r="J372" s="169"/>
      <c r="K372" s="169"/>
      <c r="L372" s="169"/>
      <c r="M372" s="169"/>
      <c r="N372" s="169"/>
      <c r="O372" s="169"/>
      <c r="P372" s="169"/>
      <c r="Q372" s="169"/>
      <c r="R372" s="169"/>
      <c r="S372" s="169"/>
      <c r="T372" s="169"/>
      <c r="U372" s="169"/>
      <c r="V372" s="169"/>
      <c r="W372" s="169"/>
      <c r="X372" s="169"/>
      <c r="Y372" s="169"/>
      <c r="Z372" s="169"/>
      <c r="AA372" s="169"/>
      <c r="AB372" s="169"/>
      <c r="AC372" s="169"/>
      <c r="AD372" s="169"/>
      <c r="AE372" s="169"/>
    </row>
    <row r="373" spans="1:31" x14ac:dyDescent="0.25">
      <c r="A373" s="169"/>
      <c r="B373" s="169"/>
      <c r="C373" s="169"/>
      <c r="D373" s="169"/>
      <c r="E373" s="169"/>
      <c r="F373" s="169"/>
      <c r="G373" s="169"/>
      <c r="H373" s="169"/>
      <c r="I373" s="169"/>
      <c r="J373" s="169"/>
      <c r="K373" s="169"/>
      <c r="L373" s="169"/>
      <c r="M373" s="169"/>
      <c r="N373" s="169"/>
      <c r="O373" s="169"/>
      <c r="P373" s="169"/>
      <c r="Q373" s="169"/>
      <c r="R373" s="169"/>
      <c r="S373" s="169"/>
      <c r="T373" s="169"/>
      <c r="U373" s="169"/>
      <c r="V373" s="169"/>
      <c r="W373" s="169"/>
      <c r="X373" s="169"/>
      <c r="Y373" s="169"/>
      <c r="Z373" s="169"/>
      <c r="AA373" s="169"/>
      <c r="AB373" s="169"/>
      <c r="AC373" s="169"/>
      <c r="AD373" s="169"/>
      <c r="AE373" s="169"/>
    </row>
    <row r="374" spans="1:31" x14ac:dyDescent="0.25">
      <c r="A374" s="169"/>
      <c r="B374" s="169"/>
      <c r="C374" s="169"/>
      <c r="D374" s="169"/>
      <c r="E374" s="169"/>
      <c r="F374" s="169"/>
      <c r="G374" s="169"/>
      <c r="H374" s="169"/>
      <c r="I374" s="169"/>
      <c r="J374" s="169"/>
      <c r="K374" s="169"/>
      <c r="L374" s="169"/>
      <c r="M374" s="169"/>
      <c r="N374" s="169"/>
      <c r="O374" s="169"/>
      <c r="P374" s="169"/>
      <c r="Q374" s="169"/>
      <c r="R374" s="169"/>
      <c r="S374" s="169"/>
      <c r="T374" s="169"/>
      <c r="U374" s="169"/>
      <c r="V374" s="169"/>
      <c r="W374" s="169"/>
      <c r="X374" s="169"/>
      <c r="Y374" s="169"/>
      <c r="Z374" s="169"/>
      <c r="AA374" s="169"/>
      <c r="AB374" s="169"/>
      <c r="AC374" s="169"/>
      <c r="AD374" s="169"/>
      <c r="AE374" s="169"/>
    </row>
    <row r="375" spans="1:31" x14ac:dyDescent="0.25">
      <c r="A375" s="169"/>
      <c r="B375" s="169"/>
      <c r="C375" s="169"/>
      <c r="D375" s="169"/>
      <c r="E375" s="169"/>
      <c r="F375" s="169"/>
      <c r="G375" s="169"/>
      <c r="H375" s="169"/>
      <c r="I375" s="169"/>
      <c r="J375" s="169"/>
      <c r="K375" s="169"/>
      <c r="L375" s="169"/>
      <c r="M375" s="169"/>
      <c r="N375" s="169"/>
      <c r="O375" s="169"/>
      <c r="P375" s="169"/>
      <c r="Q375" s="169"/>
      <c r="R375" s="169"/>
      <c r="S375" s="169"/>
      <c r="T375" s="169"/>
      <c r="U375" s="169"/>
      <c r="V375" s="169"/>
      <c r="W375" s="169"/>
      <c r="X375" s="169"/>
      <c r="Y375" s="169"/>
      <c r="Z375" s="169"/>
      <c r="AA375" s="169"/>
      <c r="AB375" s="169"/>
      <c r="AC375" s="169"/>
      <c r="AD375" s="169"/>
      <c r="AE375" s="169"/>
    </row>
    <row r="376" spans="1:31" x14ac:dyDescent="0.25">
      <c r="A376" s="169"/>
      <c r="B376" s="169"/>
      <c r="C376" s="169"/>
      <c r="D376" s="169"/>
      <c r="E376" s="169"/>
      <c r="F376" s="169"/>
      <c r="G376" s="169"/>
      <c r="H376" s="169"/>
      <c r="I376" s="169"/>
      <c r="J376" s="169"/>
      <c r="K376" s="169"/>
      <c r="L376" s="169"/>
      <c r="M376" s="169"/>
      <c r="N376" s="169"/>
      <c r="O376" s="169"/>
      <c r="P376" s="169"/>
      <c r="Q376" s="169"/>
      <c r="R376" s="169"/>
      <c r="S376" s="169"/>
      <c r="T376" s="169"/>
      <c r="U376" s="169"/>
      <c r="V376" s="169"/>
      <c r="W376" s="169"/>
      <c r="X376" s="169"/>
      <c r="Y376" s="169"/>
      <c r="Z376" s="169"/>
      <c r="AA376" s="169"/>
      <c r="AB376" s="169"/>
      <c r="AC376" s="169"/>
      <c r="AD376" s="169"/>
      <c r="AE376" s="169"/>
    </row>
    <row r="377" spans="1:31" x14ac:dyDescent="0.25">
      <c r="A377" s="169"/>
      <c r="B377" s="169"/>
      <c r="C377" s="169"/>
      <c r="D377" s="169"/>
      <c r="E377" s="169"/>
      <c r="F377" s="169"/>
      <c r="G377" s="169"/>
      <c r="H377" s="169"/>
      <c r="I377" s="169"/>
      <c r="J377" s="169"/>
      <c r="K377" s="169"/>
      <c r="L377" s="169"/>
      <c r="M377" s="169"/>
      <c r="N377" s="169"/>
      <c r="O377" s="169"/>
      <c r="P377" s="169"/>
      <c r="Q377" s="169"/>
      <c r="R377" s="169"/>
      <c r="S377" s="169"/>
      <c r="T377" s="169"/>
      <c r="U377" s="169"/>
      <c r="V377" s="169"/>
      <c r="W377" s="169"/>
      <c r="X377" s="169"/>
      <c r="Y377" s="169"/>
      <c r="Z377" s="169"/>
      <c r="AA377" s="169"/>
      <c r="AB377" s="169"/>
      <c r="AC377" s="169"/>
      <c r="AD377" s="169"/>
      <c r="AE377" s="169"/>
    </row>
    <row r="378" spans="1:31" x14ac:dyDescent="0.25">
      <c r="A378" s="169"/>
      <c r="B378" s="169"/>
      <c r="C378" s="169"/>
      <c r="D378" s="169"/>
      <c r="E378" s="169"/>
      <c r="F378" s="169"/>
      <c r="G378" s="169"/>
      <c r="H378" s="169"/>
      <c r="I378" s="169"/>
      <c r="J378" s="169"/>
      <c r="K378" s="169"/>
      <c r="L378" s="169"/>
      <c r="M378" s="169"/>
      <c r="N378" s="169"/>
      <c r="O378" s="169"/>
      <c r="P378" s="169"/>
      <c r="Q378" s="169"/>
      <c r="R378" s="169"/>
      <c r="S378" s="169"/>
      <c r="T378" s="169"/>
      <c r="U378" s="169"/>
      <c r="V378" s="169"/>
      <c r="W378" s="169"/>
      <c r="X378" s="169"/>
      <c r="Y378" s="169"/>
      <c r="Z378" s="169"/>
      <c r="AA378" s="169"/>
      <c r="AB378" s="169"/>
      <c r="AC378" s="169"/>
      <c r="AD378" s="169"/>
      <c r="AE378" s="169"/>
    </row>
    <row r="379" spans="1:31" x14ac:dyDescent="0.25">
      <c r="A379" s="169"/>
      <c r="B379" s="169"/>
      <c r="C379" s="169"/>
      <c r="D379" s="169"/>
      <c r="E379" s="169"/>
      <c r="F379" s="169"/>
      <c r="G379" s="169"/>
      <c r="H379" s="169"/>
      <c r="I379" s="169"/>
      <c r="J379" s="169"/>
      <c r="K379" s="169"/>
      <c r="L379" s="169"/>
      <c r="M379" s="169"/>
      <c r="N379" s="169"/>
      <c r="O379" s="169"/>
      <c r="P379" s="169"/>
      <c r="Q379" s="169"/>
      <c r="R379" s="169"/>
      <c r="S379" s="169"/>
      <c r="T379" s="169"/>
      <c r="U379" s="169"/>
      <c r="V379" s="169"/>
      <c r="W379" s="169"/>
      <c r="X379" s="169"/>
      <c r="Y379" s="169"/>
      <c r="Z379" s="169"/>
      <c r="AA379" s="169"/>
      <c r="AB379" s="169"/>
      <c r="AC379" s="169"/>
      <c r="AD379" s="169"/>
      <c r="AE379" s="169"/>
    </row>
    <row r="380" spans="1:31" x14ac:dyDescent="0.25">
      <c r="A380" s="169"/>
      <c r="B380" s="169"/>
      <c r="C380" s="169"/>
      <c r="D380" s="169"/>
      <c r="E380" s="169"/>
      <c r="F380" s="169"/>
      <c r="G380" s="169"/>
      <c r="H380" s="169"/>
      <c r="I380" s="169"/>
      <c r="J380" s="169"/>
      <c r="K380" s="169"/>
      <c r="L380" s="169"/>
      <c r="M380" s="169"/>
      <c r="N380" s="169"/>
      <c r="O380" s="169"/>
      <c r="P380" s="169"/>
      <c r="Q380" s="169"/>
      <c r="R380" s="169"/>
      <c r="S380" s="169"/>
      <c r="T380" s="169"/>
      <c r="U380" s="169"/>
      <c r="V380" s="169"/>
      <c r="W380" s="169"/>
      <c r="X380" s="169"/>
      <c r="Y380" s="169"/>
      <c r="Z380" s="169"/>
      <c r="AA380" s="169"/>
      <c r="AB380" s="169"/>
      <c r="AC380" s="169"/>
      <c r="AD380" s="169"/>
      <c r="AE380" s="169"/>
    </row>
    <row r="381" spans="1:31" x14ac:dyDescent="0.25">
      <c r="A381" s="169"/>
      <c r="B381" s="169"/>
      <c r="C381" s="169"/>
      <c r="D381" s="169"/>
      <c r="E381" s="169"/>
      <c r="F381" s="169"/>
      <c r="G381" s="169"/>
      <c r="H381" s="169"/>
      <c r="I381" s="169"/>
      <c r="J381" s="169"/>
      <c r="K381" s="169"/>
      <c r="L381" s="169"/>
      <c r="M381" s="169"/>
      <c r="N381" s="169"/>
      <c r="O381" s="169"/>
      <c r="P381" s="169"/>
      <c r="Q381" s="169"/>
      <c r="R381" s="169"/>
      <c r="S381" s="169"/>
      <c r="T381" s="169"/>
      <c r="U381" s="169"/>
      <c r="V381" s="169"/>
      <c r="W381" s="169"/>
      <c r="X381" s="169"/>
      <c r="Y381" s="169"/>
      <c r="Z381" s="169"/>
      <c r="AA381" s="169"/>
      <c r="AB381" s="169"/>
      <c r="AC381" s="169"/>
      <c r="AD381" s="169"/>
      <c r="AE381" s="169"/>
    </row>
    <row r="382" spans="1:31" x14ac:dyDescent="0.25">
      <c r="A382" s="169"/>
      <c r="B382" s="169"/>
      <c r="C382" s="169"/>
      <c r="D382" s="169"/>
      <c r="E382" s="169"/>
      <c r="F382" s="169"/>
      <c r="G382" s="169"/>
      <c r="H382" s="169"/>
      <c r="I382" s="169"/>
      <c r="J382" s="169"/>
      <c r="K382" s="169"/>
      <c r="L382" s="169"/>
      <c r="M382" s="169"/>
      <c r="N382" s="169"/>
      <c r="O382" s="169"/>
      <c r="P382" s="169"/>
      <c r="Q382" s="169"/>
      <c r="R382" s="169"/>
      <c r="S382" s="169"/>
      <c r="T382" s="169"/>
      <c r="U382" s="169"/>
      <c r="V382" s="169"/>
      <c r="W382" s="169"/>
      <c r="X382" s="169"/>
      <c r="Y382" s="169"/>
      <c r="Z382" s="169"/>
      <c r="AA382" s="169"/>
      <c r="AB382" s="169"/>
      <c r="AC382" s="169"/>
      <c r="AD382" s="169"/>
      <c r="AE382" s="169"/>
    </row>
    <row r="383" spans="1:31" x14ac:dyDescent="0.25">
      <c r="A383" s="169"/>
      <c r="B383" s="169"/>
      <c r="C383" s="169"/>
      <c r="D383" s="169"/>
      <c r="E383" s="169"/>
      <c r="F383" s="169"/>
      <c r="G383" s="169"/>
      <c r="H383" s="169"/>
      <c r="I383" s="169"/>
      <c r="J383" s="169"/>
      <c r="K383" s="169"/>
      <c r="L383" s="169"/>
      <c r="M383" s="169"/>
      <c r="N383" s="169"/>
      <c r="O383" s="169"/>
      <c r="P383" s="169"/>
      <c r="Q383" s="169"/>
      <c r="R383" s="169"/>
      <c r="S383" s="169"/>
      <c r="T383" s="169"/>
      <c r="U383" s="169"/>
      <c r="V383" s="169"/>
      <c r="W383" s="169"/>
      <c r="X383" s="169"/>
      <c r="Y383" s="169"/>
      <c r="Z383" s="169"/>
      <c r="AA383" s="169"/>
      <c r="AB383" s="169"/>
      <c r="AC383" s="169"/>
      <c r="AD383" s="169"/>
      <c r="AE383" s="169"/>
    </row>
    <row r="384" spans="1:31" x14ac:dyDescent="0.25">
      <c r="A384" s="169"/>
      <c r="B384" s="169"/>
      <c r="C384" s="169"/>
      <c r="D384" s="169"/>
      <c r="E384" s="169"/>
      <c r="F384" s="169"/>
      <c r="G384" s="169"/>
      <c r="H384" s="169"/>
      <c r="I384" s="169"/>
      <c r="J384" s="169"/>
      <c r="K384" s="169"/>
      <c r="L384" s="169"/>
      <c r="M384" s="169"/>
      <c r="N384" s="169"/>
      <c r="O384" s="169"/>
      <c r="P384" s="169"/>
      <c r="Q384" s="169"/>
      <c r="R384" s="169"/>
      <c r="S384" s="169"/>
      <c r="T384" s="169"/>
      <c r="U384" s="169"/>
      <c r="V384" s="169"/>
      <c r="W384" s="169"/>
      <c r="X384" s="169"/>
      <c r="Y384" s="169"/>
      <c r="Z384" s="169"/>
      <c r="AA384" s="169"/>
      <c r="AB384" s="169"/>
      <c r="AC384" s="169"/>
      <c r="AD384" s="169"/>
      <c r="AE384" s="169"/>
    </row>
    <row r="385" spans="1:31" x14ac:dyDescent="0.25">
      <c r="A385" s="169"/>
      <c r="B385" s="169"/>
      <c r="C385" s="169"/>
      <c r="D385" s="169"/>
      <c r="E385" s="169"/>
      <c r="F385" s="169"/>
      <c r="G385" s="169"/>
      <c r="H385" s="169"/>
      <c r="I385" s="169"/>
      <c r="J385" s="169"/>
      <c r="K385" s="169"/>
      <c r="L385" s="169"/>
      <c r="M385" s="169"/>
      <c r="N385" s="169"/>
      <c r="O385" s="169"/>
      <c r="P385" s="169"/>
      <c r="Q385" s="169"/>
      <c r="R385" s="169"/>
      <c r="S385" s="169"/>
      <c r="T385" s="169"/>
      <c r="U385" s="169"/>
      <c r="V385" s="169"/>
      <c r="W385" s="169"/>
      <c r="X385" s="169"/>
      <c r="Y385" s="169"/>
      <c r="Z385" s="169"/>
      <c r="AA385" s="169"/>
      <c r="AB385" s="169"/>
      <c r="AC385" s="169"/>
      <c r="AD385" s="169"/>
      <c r="AE385" s="169"/>
    </row>
    <row r="386" spans="1:31" x14ac:dyDescent="0.25">
      <c r="A386" s="169"/>
      <c r="B386" s="169"/>
      <c r="C386" s="169"/>
      <c r="D386" s="169"/>
      <c r="E386" s="169"/>
      <c r="F386" s="169"/>
      <c r="G386" s="169"/>
      <c r="H386" s="169"/>
      <c r="I386" s="169"/>
      <c r="J386" s="169"/>
      <c r="K386" s="169"/>
      <c r="L386" s="169"/>
      <c r="M386" s="169"/>
      <c r="N386" s="169"/>
      <c r="O386" s="169"/>
      <c r="P386" s="169"/>
      <c r="Q386" s="169"/>
      <c r="R386" s="169"/>
      <c r="S386" s="169"/>
      <c r="T386" s="169"/>
      <c r="U386" s="169"/>
      <c r="V386" s="169"/>
      <c r="W386" s="169"/>
      <c r="X386" s="169"/>
      <c r="Y386" s="169"/>
      <c r="Z386" s="169"/>
      <c r="AA386" s="169"/>
      <c r="AB386" s="169"/>
      <c r="AC386" s="169"/>
      <c r="AD386" s="169"/>
      <c r="AE386" s="169"/>
    </row>
    <row r="387" spans="1:31" x14ac:dyDescent="0.25">
      <c r="A387" s="169"/>
      <c r="B387" s="169"/>
      <c r="C387" s="169"/>
      <c r="D387" s="169"/>
      <c r="E387" s="169"/>
      <c r="F387" s="169"/>
      <c r="G387" s="169"/>
      <c r="H387" s="169"/>
      <c r="I387" s="169"/>
      <c r="J387" s="169"/>
      <c r="K387" s="169"/>
      <c r="L387" s="169"/>
      <c r="M387" s="169"/>
      <c r="N387" s="169"/>
      <c r="O387" s="169"/>
      <c r="P387" s="169"/>
      <c r="Q387" s="169"/>
      <c r="R387" s="169"/>
      <c r="S387" s="169"/>
      <c r="T387" s="169"/>
      <c r="U387" s="169"/>
      <c r="V387" s="169"/>
      <c r="W387" s="169"/>
      <c r="X387" s="169"/>
      <c r="Y387" s="169"/>
      <c r="Z387" s="169"/>
      <c r="AA387" s="169"/>
      <c r="AB387" s="169"/>
      <c r="AC387" s="169"/>
      <c r="AD387" s="169"/>
      <c r="AE387" s="169"/>
    </row>
    <row r="388" spans="1:31" x14ac:dyDescent="0.25">
      <c r="A388" s="169"/>
      <c r="B388" s="169"/>
      <c r="C388" s="169"/>
      <c r="D388" s="169"/>
      <c r="E388" s="169"/>
      <c r="F388" s="169"/>
      <c r="G388" s="169"/>
      <c r="H388" s="169"/>
      <c r="I388" s="169"/>
      <c r="J388" s="169"/>
      <c r="K388" s="169"/>
      <c r="L388" s="169"/>
      <c r="M388" s="169"/>
      <c r="N388" s="169"/>
      <c r="O388" s="169"/>
      <c r="P388" s="169"/>
      <c r="Q388" s="169"/>
      <c r="R388" s="169"/>
      <c r="S388" s="169"/>
      <c r="T388" s="169"/>
      <c r="U388" s="169"/>
      <c r="V388" s="169"/>
      <c r="W388" s="169"/>
      <c r="X388" s="169"/>
      <c r="Y388" s="169"/>
      <c r="Z388" s="169"/>
      <c r="AA388" s="169"/>
      <c r="AB388" s="169"/>
      <c r="AC388" s="169"/>
      <c r="AD388" s="169"/>
      <c r="AE388" s="169"/>
    </row>
    <row r="389" spans="1:31" x14ac:dyDescent="0.25">
      <c r="A389" s="169"/>
      <c r="B389" s="169"/>
      <c r="C389" s="169"/>
      <c r="D389" s="169"/>
      <c r="E389" s="169"/>
      <c r="F389" s="169"/>
      <c r="G389" s="169"/>
      <c r="H389" s="169"/>
      <c r="I389" s="169"/>
      <c r="J389" s="169"/>
      <c r="K389" s="169"/>
      <c r="L389" s="169"/>
      <c r="M389" s="169"/>
      <c r="N389" s="169"/>
      <c r="O389" s="169"/>
      <c r="P389" s="169"/>
      <c r="Q389" s="169"/>
      <c r="R389" s="169"/>
      <c r="S389" s="169"/>
      <c r="T389" s="169"/>
      <c r="U389" s="169"/>
      <c r="V389" s="169"/>
      <c r="W389" s="169"/>
      <c r="X389" s="169"/>
      <c r="Y389" s="169"/>
      <c r="Z389" s="169"/>
      <c r="AA389" s="169"/>
      <c r="AB389" s="169"/>
      <c r="AC389" s="169"/>
      <c r="AD389" s="169"/>
      <c r="AE389" s="169"/>
    </row>
    <row r="390" spans="1:31" x14ac:dyDescent="0.25">
      <c r="A390" s="169"/>
      <c r="B390" s="169"/>
      <c r="C390" s="169"/>
      <c r="D390" s="169"/>
      <c r="E390" s="169"/>
      <c r="F390" s="169"/>
      <c r="G390" s="169"/>
      <c r="H390" s="169"/>
      <c r="I390" s="169"/>
      <c r="J390" s="169"/>
      <c r="K390" s="169"/>
      <c r="L390" s="169"/>
      <c r="M390" s="169"/>
      <c r="N390" s="169"/>
      <c r="O390" s="169"/>
      <c r="P390" s="169"/>
      <c r="Q390" s="169"/>
      <c r="R390" s="169"/>
      <c r="S390" s="169"/>
      <c r="T390" s="169"/>
      <c r="U390" s="169"/>
      <c r="V390" s="169"/>
      <c r="W390" s="169"/>
      <c r="X390" s="169"/>
      <c r="Y390" s="169"/>
      <c r="Z390" s="169"/>
      <c r="AA390" s="169"/>
      <c r="AB390" s="169"/>
      <c r="AC390" s="169"/>
      <c r="AD390" s="169"/>
      <c r="AE390" s="169"/>
    </row>
    <row r="391" spans="1:31" x14ac:dyDescent="0.25">
      <c r="A391" s="169"/>
      <c r="B391" s="169"/>
      <c r="C391" s="169"/>
      <c r="D391" s="169"/>
      <c r="E391" s="169"/>
      <c r="F391" s="169"/>
      <c r="G391" s="169"/>
      <c r="H391" s="169"/>
      <c r="I391" s="169"/>
      <c r="J391" s="169"/>
      <c r="K391" s="169"/>
      <c r="L391" s="169"/>
      <c r="M391" s="169"/>
      <c r="N391" s="169"/>
      <c r="O391" s="169"/>
      <c r="P391" s="169"/>
      <c r="Q391" s="169"/>
      <c r="R391" s="169"/>
      <c r="S391" s="169"/>
      <c r="T391" s="169"/>
      <c r="U391" s="169"/>
      <c r="V391" s="169"/>
      <c r="W391" s="169"/>
      <c r="X391" s="169"/>
      <c r="Y391" s="169"/>
      <c r="Z391" s="169"/>
      <c r="AA391" s="169"/>
      <c r="AB391" s="169"/>
      <c r="AC391" s="169"/>
      <c r="AD391" s="169"/>
      <c r="AE391" s="169"/>
    </row>
    <row r="392" spans="1:31" x14ac:dyDescent="0.25">
      <c r="A392" s="169"/>
      <c r="B392" s="169"/>
      <c r="C392" s="169"/>
      <c r="D392" s="169"/>
      <c r="E392" s="169"/>
      <c r="F392" s="169"/>
      <c r="G392" s="169"/>
      <c r="H392" s="169"/>
      <c r="I392" s="169"/>
      <c r="J392" s="169"/>
      <c r="K392" s="169"/>
      <c r="L392" s="169"/>
      <c r="M392" s="169"/>
      <c r="N392" s="169"/>
      <c r="O392" s="169"/>
      <c r="P392" s="169"/>
      <c r="Q392" s="169"/>
      <c r="R392" s="169"/>
      <c r="S392" s="169"/>
      <c r="T392" s="169"/>
      <c r="U392" s="169"/>
      <c r="V392" s="169"/>
      <c r="W392" s="169"/>
      <c r="X392" s="169"/>
      <c r="Y392" s="169"/>
      <c r="Z392" s="169"/>
      <c r="AA392" s="169"/>
      <c r="AB392" s="169"/>
      <c r="AC392" s="169"/>
      <c r="AD392" s="169"/>
      <c r="AE392" s="169"/>
    </row>
    <row r="393" spans="1:31" x14ac:dyDescent="0.25">
      <c r="A393" s="169"/>
      <c r="B393" s="169"/>
      <c r="C393" s="169"/>
      <c r="D393" s="169"/>
      <c r="E393" s="169"/>
      <c r="F393" s="169"/>
      <c r="G393" s="169"/>
      <c r="H393" s="169"/>
      <c r="I393" s="169"/>
      <c r="J393" s="169"/>
      <c r="K393" s="169"/>
      <c r="L393" s="169"/>
      <c r="M393" s="169"/>
      <c r="N393" s="169"/>
      <c r="O393" s="169"/>
      <c r="P393" s="169"/>
      <c r="Q393" s="169"/>
      <c r="R393" s="169"/>
      <c r="S393" s="169"/>
      <c r="T393" s="169"/>
      <c r="U393" s="169"/>
      <c r="V393" s="169"/>
      <c r="W393" s="169"/>
      <c r="X393" s="169"/>
      <c r="Y393" s="169"/>
      <c r="Z393" s="169"/>
      <c r="AA393" s="169"/>
      <c r="AB393" s="169"/>
      <c r="AC393" s="169"/>
      <c r="AD393" s="169"/>
      <c r="AE393" s="169"/>
    </row>
    <row r="394" spans="1:31" x14ac:dyDescent="0.25">
      <c r="A394" s="169"/>
      <c r="B394" s="169"/>
      <c r="C394" s="169"/>
      <c r="D394" s="169"/>
      <c r="E394" s="169"/>
      <c r="F394" s="169"/>
      <c r="G394" s="169"/>
      <c r="H394" s="169"/>
      <c r="I394" s="169"/>
      <c r="J394" s="169"/>
      <c r="K394" s="169"/>
      <c r="L394" s="169"/>
      <c r="M394" s="169"/>
      <c r="N394" s="169"/>
      <c r="O394" s="169"/>
      <c r="P394" s="169"/>
      <c r="Q394" s="169"/>
      <c r="R394" s="169"/>
      <c r="S394" s="169"/>
      <c r="T394" s="169"/>
      <c r="U394" s="169"/>
      <c r="V394" s="169"/>
      <c r="W394" s="169"/>
      <c r="X394" s="169"/>
      <c r="Y394" s="169"/>
      <c r="Z394" s="169"/>
      <c r="AA394" s="169"/>
      <c r="AB394" s="169"/>
      <c r="AC394" s="169"/>
      <c r="AD394" s="169"/>
      <c r="AE394" s="169"/>
    </row>
    <row r="395" spans="1:31" x14ac:dyDescent="0.25">
      <c r="A395" s="169"/>
      <c r="B395" s="169"/>
      <c r="C395" s="169"/>
      <c r="D395" s="169"/>
      <c r="E395" s="169"/>
      <c r="F395" s="169"/>
      <c r="G395" s="169"/>
      <c r="H395" s="169"/>
      <c r="I395" s="169"/>
      <c r="J395" s="169"/>
      <c r="K395" s="169"/>
      <c r="L395" s="169"/>
      <c r="M395" s="169"/>
      <c r="N395" s="169"/>
      <c r="O395" s="169"/>
      <c r="P395" s="169"/>
      <c r="Q395" s="169"/>
      <c r="R395" s="169"/>
      <c r="S395" s="169"/>
      <c r="T395" s="169"/>
      <c r="U395" s="169"/>
      <c r="V395" s="169"/>
      <c r="W395" s="169"/>
      <c r="X395" s="169"/>
      <c r="Y395" s="169"/>
      <c r="Z395" s="169"/>
      <c r="AA395" s="169"/>
      <c r="AB395" s="169"/>
      <c r="AC395" s="169"/>
      <c r="AD395" s="169"/>
      <c r="AE395" s="169"/>
    </row>
    <row r="396" spans="1:31" x14ac:dyDescent="0.25">
      <c r="A396" s="169"/>
      <c r="B396" s="169"/>
      <c r="C396" s="169"/>
      <c r="D396" s="169"/>
      <c r="E396" s="169"/>
      <c r="F396" s="169"/>
      <c r="G396" s="169"/>
      <c r="H396" s="169"/>
      <c r="I396" s="169"/>
      <c r="J396" s="169"/>
      <c r="K396" s="169"/>
      <c r="L396" s="169"/>
      <c r="M396" s="169"/>
      <c r="N396" s="169"/>
      <c r="O396" s="169"/>
      <c r="P396" s="169"/>
      <c r="Q396" s="169"/>
      <c r="R396" s="169"/>
      <c r="S396" s="169"/>
      <c r="T396" s="169"/>
      <c r="U396" s="169"/>
      <c r="V396" s="169"/>
      <c r="W396" s="169"/>
      <c r="X396" s="169"/>
      <c r="Y396" s="169"/>
      <c r="Z396" s="169"/>
      <c r="AA396" s="169"/>
      <c r="AB396" s="169"/>
      <c r="AC396" s="169"/>
      <c r="AD396" s="169"/>
      <c r="AE396" s="169"/>
    </row>
    <row r="397" spans="1:31" x14ac:dyDescent="0.25">
      <c r="A397" s="169"/>
      <c r="B397" s="169"/>
      <c r="C397" s="169"/>
      <c r="D397" s="169"/>
      <c r="E397" s="169"/>
      <c r="F397" s="169"/>
      <c r="G397" s="169"/>
      <c r="H397" s="169"/>
      <c r="I397" s="169"/>
      <c r="J397" s="169"/>
      <c r="K397" s="169"/>
      <c r="L397" s="169"/>
      <c r="M397" s="169"/>
      <c r="N397" s="169"/>
      <c r="O397" s="169"/>
      <c r="P397" s="169"/>
      <c r="Q397" s="169"/>
      <c r="R397" s="169"/>
      <c r="S397" s="169"/>
      <c r="T397" s="169"/>
      <c r="U397" s="169"/>
      <c r="V397" s="169"/>
      <c r="W397" s="169"/>
      <c r="X397" s="169"/>
      <c r="Y397" s="169"/>
      <c r="Z397" s="169"/>
      <c r="AA397" s="169"/>
      <c r="AB397" s="169"/>
      <c r="AC397" s="169"/>
      <c r="AD397" s="169"/>
      <c r="AE397" s="169"/>
    </row>
    <row r="398" spans="1:31" x14ac:dyDescent="0.25">
      <c r="A398" s="169"/>
      <c r="B398" s="169"/>
      <c r="C398" s="169"/>
      <c r="D398" s="169"/>
      <c r="E398" s="169"/>
      <c r="F398" s="169"/>
      <c r="G398" s="169"/>
      <c r="H398" s="169"/>
      <c r="I398" s="169"/>
      <c r="J398" s="169"/>
      <c r="K398" s="169"/>
      <c r="L398" s="169"/>
      <c r="M398" s="169"/>
      <c r="N398" s="169"/>
      <c r="O398" s="169"/>
      <c r="P398" s="169"/>
      <c r="Q398" s="169"/>
      <c r="R398" s="169"/>
      <c r="S398" s="169"/>
      <c r="T398" s="169"/>
      <c r="U398" s="169"/>
      <c r="V398" s="169"/>
      <c r="W398" s="169"/>
      <c r="X398" s="169"/>
      <c r="Y398" s="169"/>
      <c r="Z398" s="169"/>
      <c r="AA398" s="169"/>
      <c r="AB398" s="169"/>
      <c r="AC398" s="169"/>
      <c r="AD398" s="169"/>
      <c r="AE398" s="169"/>
    </row>
    <row r="399" spans="1:31" x14ac:dyDescent="0.25">
      <c r="A399" s="169"/>
      <c r="B399" s="169"/>
      <c r="C399" s="169"/>
      <c r="D399" s="169"/>
      <c r="E399" s="169"/>
      <c r="F399" s="169"/>
      <c r="G399" s="169"/>
      <c r="H399" s="169"/>
      <c r="I399" s="169"/>
      <c r="J399" s="169"/>
      <c r="K399" s="169"/>
      <c r="L399" s="169"/>
      <c r="M399" s="169"/>
      <c r="N399" s="169"/>
      <c r="O399" s="169"/>
      <c r="P399" s="169"/>
      <c r="Q399" s="169"/>
      <c r="R399" s="169"/>
      <c r="S399" s="169"/>
      <c r="T399" s="169"/>
      <c r="U399" s="169"/>
      <c r="V399" s="169"/>
      <c r="W399" s="169"/>
      <c r="X399" s="169"/>
      <c r="Y399" s="169"/>
      <c r="Z399" s="169"/>
      <c r="AA399" s="169"/>
      <c r="AB399" s="169"/>
      <c r="AC399" s="169"/>
      <c r="AD399" s="169"/>
      <c r="AE399" s="169"/>
    </row>
    <row r="400" spans="1:31" x14ac:dyDescent="0.25">
      <c r="A400" s="169"/>
      <c r="B400" s="169"/>
      <c r="C400" s="169"/>
      <c r="D400" s="169"/>
      <c r="E400" s="169"/>
      <c r="F400" s="169"/>
      <c r="G400" s="169"/>
      <c r="H400" s="169"/>
      <c r="I400" s="169"/>
      <c r="J400" s="169"/>
      <c r="K400" s="169"/>
      <c r="L400" s="169"/>
      <c r="M400" s="169"/>
      <c r="N400" s="169"/>
      <c r="O400" s="169"/>
      <c r="P400" s="169"/>
      <c r="Q400" s="169"/>
      <c r="R400" s="169"/>
      <c r="S400" s="169"/>
      <c r="T400" s="169"/>
      <c r="U400" s="169"/>
      <c r="V400" s="169"/>
      <c r="W400" s="169"/>
      <c r="X400" s="169"/>
      <c r="Y400" s="169"/>
      <c r="Z400" s="169"/>
      <c r="AA400" s="169"/>
      <c r="AB400" s="169"/>
      <c r="AC400" s="169"/>
      <c r="AD400" s="169"/>
      <c r="AE400" s="169"/>
    </row>
    <row r="401" spans="1:31" x14ac:dyDescent="0.25">
      <c r="A401" s="169"/>
      <c r="B401" s="169"/>
      <c r="C401" s="169"/>
      <c r="D401" s="169"/>
      <c r="E401" s="169"/>
      <c r="F401" s="169"/>
      <c r="G401" s="169"/>
      <c r="H401" s="169"/>
      <c r="I401" s="169"/>
      <c r="J401" s="169"/>
      <c r="K401" s="169"/>
      <c r="L401" s="169"/>
      <c r="M401" s="169"/>
      <c r="N401" s="169"/>
      <c r="O401" s="169"/>
      <c r="P401" s="169"/>
      <c r="Q401" s="169"/>
      <c r="R401" s="169"/>
      <c r="S401" s="169"/>
      <c r="T401" s="169"/>
      <c r="U401" s="169"/>
      <c r="V401" s="169"/>
      <c r="W401" s="169"/>
      <c r="X401" s="169"/>
      <c r="Y401" s="169"/>
      <c r="Z401" s="169"/>
      <c r="AA401" s="169"/>
      <c r="AB401" s="169"/>
      <c r="AC401" s="169"/>
      <c r="AD401" s="169"/>
      <c r="AE401" s="169"/>
    </row>
    <row r="402" spans="1:31" x14ac:dyDescent="0.25">
      <c r="A402" s="169"/>
      <c r="B402" s="169"/>
      <c r="C402" s="169"/>
      <c r="D402" s="169"/>
      <c r="E402" s="169"/>
      <c r="F402" s="169"/>
      <c r="G402" s="169"/>
      <c r="H402" s="169"/>
      <c r="I402" s="169"/>
      <c r="J402" s="169"/>
      <c r="K402" s="169"/>
      <c r="L402" s="169"/>
      <c r="M402" s="169"/>
      <c r="N402" s="169"/>
      <c r="O402" s="169"/>
      <c r="P402" s="169"/>
      <c r="Q402" s="169"/>
      <c r="R402" s="169"/>
      <c r="S402" s="169"/>
      <c r="T402" s="169"/>
      <c r="U402" s="169"/>
      <c r="V402" s="169"/>
      <c r="W402" s="169"/>
      <c r="X402" s="169"/>
      <c r="Y402" s="169"/>
      <c r="Z402" s="169"/>
      <c r="AA402" s="169"/>
      <c r="AB402" s="169"/>
      <c r="AC402" s="169"/>
      <c r="AD402" s="169"/>
      <c r="AE402" s="169"/>
    </row>
    <row r="403" spans="1:31" x14ac:dyDescent="0.25">
      <c r="A403" s="169"/>
      <c r="B403" s="169"/>
      <c r="C403" s="169"/>
      <c r="D403" s="169"/>
      <c r="E403" s="169"/>
      <c r="F403" s="169"/>
      <c r="G403" s="169"/>
      <c r="H403" s="169"/>
      <c r="I403" s="169"/>
      <c r="J403" s="169"/>
      <c r="K403" s="169"/>
      <c r="L403" s="169"/>
      <c r="M403" s="169"/>
      <c r="N403" s="169"/>
      <c r="O403" s="169"/>
      <c r="P403" s="169"/>
      <c r="Q403" s="169"/>
      <c r="R403" s="169"/>
      <c r="S403" s="169"/>
      <c r="T403" s="169"/>
      <c r="U403" s="169"/>
      <c r="V403" s="169"/>
      <c r="W403" s="169"/>
      <c r="X403" s="169"/>
      <c r="Y403" s="169"/>
      <c r="Z403" s="169"/>
      <c r="AA403" s="169"/>
      <c r="AB403" s="169"/>
      <c r="AC403" s="169"/>
      <c r="AD403" s="169"/>
      <c r="AE403" s="169"/>
    </row>
    <row r="404" spans="1:31" x14ac:dyDescent="0.25">
      <c r="A404" s="169"/>
      <c r="B404" s="169"/>
      <c r="C404" s="169"/>
      <c r="D404" s="169"/>
      <c r="E404" s="169"/>
      <c r="F404" s="169"/>
      <c r="G404" s="169"/>
      <c r="H404" s="169"/>
      <c r="I404" s="169"/>
      <c r="J404" s="169"/>
      <c r="K404" s="169"/>
      <c r="L404" s="169"/>
      <c r="M404" s="169"/>
      <c r="N404" s="169"/>
      <c r="O404" s="169"/>
      <c r="P404" s="169"/>
      <c r="Q404" s="169"/>
      <c r="R404" s="169"/>
      <c r="S404" s="169"/>
      <c r="T404" s="169"/>
      <c r="U404" s="169"/>
      <c r="V404" s="169"/>
      <c r="W404" s="169"/>
      <c r="X404" s="169"/>
      <c r="Y404" s="169"/>
      <c r="Z404" s="169"/>
      <c r="AA404" s="169"/>
      <c r="AB404" s="169"/>
      <c r="AC404" s="169"/>
      <c r="AD404" s="169"/>
      <c r="AE404" s="169"/>
    </row>
    <row r="405" spans="1:31" x14ac:dyDescent="0.25">
      <c r="A405" s="169"/>
      <c r="B405" s="169"/>
      <c r="C405" s="169"/>
      <c r="D405" s="169"/>
      <c r="E405" s="169"/>
      <c r="F405" s="169"/>
      <c r="G405" s="169"/>
      <c r="H405" s="169"/>
      <c r="I405" s="169"/>
      <c r="J405" s="169"/>
      <c r="K405" s="169"/>
      <c r="L405" s="169"/>
      <c r="M405" s="169"/>
      <c r="N405" s="169"/>
      <c r="O405" s="169"/>
      <c r="P405" s="169"/>
      <c r="Q405" s="169"/>
      <c r="R405" s="169"/>
      <c r="S405" s="169"/>
      <c r="T405" s="169"/>
      <c r="U405" s="169"/>
      <c r="V405" s="169"/>
      <c r="W405" s="169"/>
      <c r="X405" s="169"/>
      <c r="Y405" s="169"/>
      <c r="Z405" s="169"/>
      <c r="AA405" s="169"/>
      <c r="AB405" s="169"/>
      <c r="AC405" s="169"/>
      <c r="AD405" s="169"/>
      <c r="AE405" s="169"/>
    </row>
    <row r="406" spans="1:31" x14ac:dyDescent="0.25">
      <c r="A406" s="169"/>
      <c r="B406" s="169"/>
      <c r="C406" s="169"/>
      <c r="D406" s="169"/>
      <c r="E406" s="169"/>
      <c r="F406" s="169"/>
      <c r="G406" s="169"/>
      <c r="H406" s="169"/>
      <c r="I406" s="169"/>
      <c r="J406" s="169"/>
      <c r="K406" s="169"/>
      <c r="L406" s="169"/>
      <c r="M406" s="169"/>
      <c r="N406" s="169"/>
      <c r="O406" s="169"/>
      <c r="P406" s="169"/>
      <c r="Q406" s="169"/>
      <c r="R406" s="169"/>
      <c r="S406" s="169"/>
      <c r="T406" s="169"/>
      <c r="U406" s="169"/>
      <c r="V406" s="169"/>
      <c r="W406" s="169"/>
      <c r="X406" s="169"/>
      <c r="Y406" s="169"/>
      <c r="Z406" s="169"/>
      <c r="AA406" s="169"/>
      <c r="AB406" s="169"/>
      <c r="AC406" s="169"/>
      <c r="AD406" s="169"/>
      <c r="AE406" s="169"/>
    </row>
    <row r="407" spans="1:31" x14ac:dyDescent="0.25">
      <c r="A407" s="169"/>
      <c r="B407" s="169"/>
      <c r="C407" s="169"/>
      <c r="D407" s="169"/>
      <c r="E407" s="169"/>
      <c r="F407" s="169"/>
      <c r="G407" s="169"/>
      <c r="H407" s="169"/>
      <c r="I407" s="169"/>
      <c r="J407" s="169"/>
      <c r="K407" s="169"/>
      <c r="L407" s="169"/>
      <c r="M407" s="169"/>
      <c r="N407" s="169"/>
      <c r="O407" s="169"/>
      <c r="P407" s="169"/>
      <c r="Q407" s="169"/>
      <c r="R407" s="169"/>
      <c r="S407" s="169"/>
      <c r="T407" s="169"/>
      <c r="U407" s="169"/>
      <c r="V407" s="169"/>
      <c r="W407" s="169"/>
      <c r="X407" s="169"/>
      <c r="Y407" s="169"/>
      <c r="Z407" s="169"/>
      <c r="AA407" s="169"/>
      <c r="AB407" s="169"/>
      <c r="AC407" s="169"/>
      <c r="AD407" s="169"/>
      <c r="AE407" s="169"/>
    </row>
    <row r="408" spans="1:31" x14ac:dyDescent="0.25">
      <c r="A408" s="169"/>
      <c r="B408" s="169"/>
      <c r="C408" s="169"/>
      <c r="D408" s="169"/>
      <c r="E408" s="169"/>
      <c r="F408" s="169"/>
      <c r="G408" s="169"/>
      <c r="H408" s="169"/>
      <c r="I408" s="169"/>
      <c r="J408" s="169"/>
      <c r="K408" s="169"/>
      <c r="L408" s="169"/>
      <c r="M408" s="169"/>
      <c r="N408" s="169"/>
      <c r="O408" s="169"/>
      <c r="P408" s="169"/>
      <c r="Q408" s="169"/>
      <c r="R408" s="169"/>
      <c r="S408" s="169"/>
      <c r="T408" s="169"/>
      <c r="U408" s="169"/>
      <c r="V408" s="169"/>
      <c r="W408" s="169"/>
      <c r="X408" s="169"/>
      <c r="Y408" s="169"/>
      <c r="Z408" s="169"/>
      <c r="AA408" s="169"/>
      <c r="AB408" s="169"/>
      <c r="AC408" s="169"/>
      <c r="AD408" s="169"/>
      <c r="AE408" s="169"/>
    </row>
    <row r="409" spans="1:31" x14ac:dyDescent="0.25">
      <c r="A409" s="169"/>
      <c r="B409" s="169"/>
      <c r="C409" s="169"/>
      <c r="D409" s="169"/>
      <c r="E409" s="169"/>
      <c r="F409" s="169"/>
      <c r="G409" s="169"/>
      <c r="H409" s="169"/>
      <c r="I409" s="169"/>
      <c r="J409" s="169"/>
      <c r="K409" s="169"/>
      <c r="L409" s="169"/>
      <c r="M409" s="169"/>
      <c r="N409" s="169"/>
      <c r="O409" s="169"/>
      <c r="P409" s="169"/>
      <c r="Q409" s="169"/>
      <c r="R409" s="169"/>
      <c r="S409" s="169"/>
      <c r="T409" s="169"/>
      <c r="U409" s="169"/>
      <c r="V409" s="169"/>
      <c r="W409" s="169"/>
      <c r="X409" s="169"/>
      <c r="Y409" s="169"/>
      <c r="Z409" s="169"/>
      <c r="AA409" s="169"/>
      <c r="AB409" s="169"/>
      <c r="AC409" s="169"/>
      <c r="AD409" s="169"/>
      <c r="AE409" s="169"/>
    </row>
    <row r="410" spans="1:31" x14ac:dyDescent="0.25">
      <c r="A410" s="169"/>
      <c r="B410" s="169"/>
      <c r="C410" s="169"/>
      <c r="D410" s="169"/>
      <c r="E410" s="169"/>
      <c r="F410" s="169"/>
      <c r="G410" s="169"/>
      <c r="H410" s="169"/>
      <c r="I410" s="169"/>
      <c r="J410" s="169"/>
      <c r="K410" s="169"/>
      <c r="L410" s="169"/>
      <c r="M410" s="169"/>
      <c r="N410" s="169"/>
      <c r="O410" s="169"/>
      <c r="P410" s="169"/>
      <c r="Q410" s="169"/>
      <c r="R410" s="169"/>
      <c r="S410" s="169"/>
      <c r="T410" s="169"/>
      <c r="U410" s="169"/>
      <c r="V410" s="169"/>
      <c r="W410" s="169"/>
      <c r="X410" s="169"/>
      <c r="Y410" s="169"/>
      <c r="Z410" s="169"/>
      <c r="AA410" s="169"/>
      <c r="AB410" s="169"/>
      <c r="AC410" s="169"/>
      <c r="AD410" s="169"/>
      <c r="AE410" s="169"/>
    </row>
    <row r="411" spans="1:31" x14ac:dyDescent="0.25">
      <c r="A411" s="169"/>
      <c r="B411" s="169"/>
      <c r="C411" s="169"/>
      <c r="D411" s="169"/>
      <c r="E411" s="169"/>
      <c r="F411" s="169"/>
      <c r="G411" s="169"/>
      <c r="H411" s="169"/>
      <c r="I411" s="169"/>
      <c r="J411" s="169"/>
      <c r="K411" s="169"/>
      <c r="L411" s="169"/>
      <c r="M411" s="169"/>
      <c r="N411" s="169"/>
      <c r="O411" s="169"/>
      <c r="P411" s="169"/>
      <c r="Q411" s="169"/>
      <c r="R411" s="169"/>
      <c r="S411" s="169"/>
      <c r="T411" s="169"/>
      <c r="U411" s="169"/>
      <c r="V411" s="169"/>
      <c r="W411" s="169"/>
      <c r="X411" s="169"/>
      <c r="Y411" s="169"/>
      <c r="Z411" s="169"/>
      <c r="AA411" s="169"/>
      <c r="AB411" s="169"/>
      <c r="AC411" s="169"/>
      <c r="AD411" s="169"/>
      <c r="AE411" s="169"/>
    </row>
    <row r="412" spans="1:31" x14ac:dyDescent="0.25">
      <c r="A412" s="169"/>
      <c r="B412" s="169"/>
      <c r="C412" s="169"/>
      <c r="D412" s="169"/>
      <c r="E412" s="169"/>
      <c r="F412" s="169"/>
      <c r="G412" s="169"/>
      <c r="H412" s="169"/>
      <c r="I412" s="169"/>
      <c r="J412" s="169"/>
      <c r="K412" s="169"/>
      <c r="L412" s="169"/>
      <c r="M412" s="169"/>
      <c r="N412" s="169"/>
      <c r="O412" s="169"/>
      <c r="P412" s="169"/>
      <c r="Q412" s="169"/>
      <c r="R412" s="169"/>
      <c r="S412" s="169"/>
      <c r="T412" s="169"/>
      <c r="U412" s="169"/>
      <c r="V412" s="169"/>
      <c r="W412" s="169"/>
      <c r="X412" s="169"/>
      <c r="Y412" s="169"/>
      <c r="Z412" s="169"/>
      <c r="AA412" s="169"/>
      <c r="AB412" s="169"/>
      <c r="AC412" s="169"/>
      <c r="AD412" s="169"/>
      <c r="AE412" s="169"/>
    </row>
    <row r="413" spans="1:31" x14ac:dyDescent="0.25">
      <c r="A413" s="169"/>
      <c r="B413" s="169"/>
      <c r="C413" s="169"/>
      <c r="D413" s="169"/>
      <c r="E413" s="169"/>
      <c r="F413" s="169"/>
      <c r="G413" s="169"/>
      <c r="H413" s="169"/>
      <c r="I413" s="169"/>
      <c r="J413" s="169"/>
      <c r="K413" s="169"/>
      <c r="L413" s="169"/>
      <c r="M413" s="169"/>
      <c r="N413" s="169"/>
      <c r="O413" s="169"/>
      <c r="P413" s="169"/>
      <c r="Q413" s="169"/>
      <c r="R413" s="169"/>
      <c r="S413" s="169"/>
      <c r="T413" s="169"/>
      <c r="U413" s="169"/>
      <c r="V413" s="169"/>
      <c r="W413" s="169"/>
      <c r="X413" s="169"/>
      <c r="Y413" s="169"/>
      <c r="Z413" s="169"/>
      <c r="AA413" s="169"/>
      <c r="AB413" s="169"/>
      <c r="AC413" s="169"/>
      <c r="AD413" s="169"/>
      <c r="AE413" s="169"/>
    </row>
    <row r="414" spans="1:31" x14ac:dyDescent="0.25">
      <c r="A414" s="169"/>
      <c r="B414" s="169"/>
      <c r="C414" s="169"/>
      <c r="D414" s="169"/>
      <c r="E414" s="169"/>
      <c r="F414" s="169"/>
      <c r="G414" s="169"/>
      <c r="H414" s="169"/>
      <c r="I414" s="169"/>
      <c r="J414" s="169"/>
      <c r="K414" s="169"/>
      <c r="L414" s="169"/>
      <c r="M414" s="169"/>
      <c r="N414" s="169"/>
      <c r="O414" s="169"/>
      <c r="P414" s="169"/>
      <c r="Q414" s="169"/>
      <c r="R414" s="169"/>
      <c r="S414" s="169"/>
      <c r="T414" s="169"/>
      <c r="U414" s="169"/>
      <c r="V414" s="169"/>
      <c r="W414" s="169"/>
      <c r="X414" s="169"/>
      <c r="Y414" s="169"/>
      <c r="Z414" s="169"/>
      <c r="AA414" s="169"/>
      <c r="AB414" s="169"/>
      <c r="AC414" s="169"/>
      <c r="AD414" s="169"/>
      <c r="AE414" s="169"/>
    </row>
    <row r="415" spans="1:31" x14ac:dyDescent="0.25">
      <c r="A415" s="169"/>
      <c r="B415" s="169"/>
      <c r="C415" s="169"/>
      <c r="D415" s="169"/>
      <c r="E415" s="169"/>
      <c r="F415" s="169"/>
      <c r="G415" s="169"/>
      <c r="H415" s="169"/>
      <c r="I415" s="169"/>
      <c r="J415" s="169"/>
      <c r="K415" s="169"/>
      <c r="L415" s="169"/>
      <c r="M415" s="169"/>
      <c r="N415" s="169"/>
      <c r="O415" s="169"/>
      <c r="P415" s="169"/>
      <c r="Q415" s="169"/>
      <c r="R415" s="169"/>
      <c r="S415" s="169"/>
      <c r="T415" s="169"/>
      <c r="U415" s="169"/>
      <c r="V415" s="169"/>
      <c r="W415" s="169"/>
      <c r="X415" s="169"/>
      <c r="Y415" s="169"/>
      <c r="Z415" s="169"/>
      <c r="AA415" s="169"/>
      <c r="AB415" s="169"/>
      <c r="AC415" s="169"/>
      <c r="AD415" s="169"/>
      <c r="AE415" s="169"/>
    </row>
    <row r="416" spans="1:31" x14ac:dyDescent="0.25">
      <c r="A416" s="169"/>
      <c r="B416" s="169"/>
      <c r="C416" s="169"/>
      <c r="D416" s="169"/>
      <c r="E416" s="169"/>
      <c r="F416" s="169"/>
      <c r="G416" s="169"/>
      <c r="H416" s="169"/>
      <c r="I416" s="169"/>
      <c r="J416" s="169"/>
      <c r="K416" s="169"/>
      <c r="L416" s="169"/>
      <c r="M416" s="169"/>
      <c r="N416" s="169"/>
      <c r="O416" s="169"/>
      <c r="P416" s="169"/>
      <c r="Q416" s="169"/>
      <c r="R416" s="169"/>
      <c r="S416" s="169"/>
      <c r="T416" s="169"/>
      <c r="U416" s="169"/>
      <c r="V416" s="169"/>
      <c r="W416" s="169"/>
      <c r="X416" s="169"/>
      <c r="Y416" s="169"/>
      <c r="Z416" s="169"/>
      <c r="AA416" s="169"/>
      <c r="AB416" s="169"/>
      <c r="AC416" s="169"/>
      <c r="AD416" s="169"/>
      <c r="AE416" s="169"/>
    </row>
    <row r="417" spans="1:31" x14ac:dyDescent="0.25">
      <c r="A417" s="169"/>
      <c r="B417" s="169"/>
      <c r="C417" s="169"/>
      <c r="D417" s="169"/>
      <c r="E417" s="169"/>
      <c r="F417" s="169"/>
      <c r="G417" s="169"/>
      <c r="H417" s="169"/>
      <c r="I417" s="169"/>
      <c r="J417" s="169"/>
      <c r="K417" s="169"/>
      <c r="L417" s="169"/>
      <c r="M417" s="169"/>
      <c r="N417" s="169"/>
      <c r="O417" s="169"/>
      <c r="P417" s="169"/>
      <c r="Q417" s="169"/>
      <c r="R417" s="169"/>
      <c r="S417" s="169"/>
      <c r="T417" s="169"/>
      <c r="U417" s="169"/>
      <c r="V417" s="169"/>
      <c r="W417" s="169"/>
      <c r="X417" s="169"/>
      <c r="Y417" s="169"/>
      <c r="Z417" s="169"/>
      <c r="AA417" s="169"/>
      <c r="AB417" s="169"/>
      <c r="AC417" s="169"/>
      <c r="AD417" s="169"/>
      <c r="AE417" s="169"/>
    </row>
    <row r="418" spans="1:31" x14ac:dyDescent="0.25">
      <c r="A418" s="169"/>
      <c r="B418" s="169"/>
      <c r="C418" s="169"/>
      <c r="D418" s="169"/>
      <c r="E418" s="169"/>
      <c r="F418" s="169"/>
      <c r="G418" s="169"/>
      <c r="H418" s="169"/>
      <c r="I418" s="169"/>
      <c r="J418" s="169"/>
      <c r="K418" s="169"/>
      <c r="L418" s="169"/>
      <c r="M418" s="169"/>
      <c r="N418" s="169"/>
      <c r="O418" s="169"/>
      <c r="P418" s="169"/>
      <c r="Q418" s="169"/>
      <c r="R418" s="169"/>
      <c r="S418" s="169"/>
      <c r="T418" s="169"/>
      <c r="U418" s="169"/>
      <c r="V418" s="169"/>
      <c r="W418" s="169"/>
      <c r="X418" s="169"/>
      <c r="Y418" s="169"/>
      <c r="Z418" s="169"/>
      <c r="AA418" s="169"/>
      <c r="AB418" s="169"/>
      <c r="AC418" s="169"/>
      <c r="AD418" s="169"/>
      <c r="AE418" s="169"/>
    </row>
    <row r="419" spans="1:31" x14ac:dyDescent="0.25">
      <c r="A419" s="169"/>
      <c r="B419" s="169"/>
      <c r="C419" s="169"/>
      <c r="D419" s="169"/>
      <c r="E419" s="169"/>
      <c r="F419" s="169"/>
      <c r="G419" s="169"/>
      <c r="H419" s="169"/>
      <c r="I419" s="169"/>
      <c r="J419" s="169"/>
      <c r="K419" s="169"/>
      <c r="L419" s="169"/>
      <c r="M419" s="169"/>
      <c r="N419" s="169"/>
      <c r="O419" s="169"/>
      <c r="P419" s="169"/>
      <c r="Q419" s="169"/>
      <c r="R419" s="169"/>
      <c r="S419" s="169"/>
      <c r="T419" s="169"/>
      <c r="U419" s="169"/>
      <c r="V419" s="169"/>
      <c r="W419" s="169"/>
      <c r="X419" s="169"/>
      <c r="Y419" s="169"/>
      <c r="Z419" s="169"/>
      <c r="AA419" s="169"/>
      <c r="AB419" s="169"/>
      <c r="AC419" s="169"/>
      <c r="AD419" s="169"/>
      <c r="AE419" s="169"/>
    </row>
    <row r="420" spans="1:31" x14ac:dyDescent="0.25">
      <c r="A420" s="169"/>
      <c r="B420" s="169"/>
      <c r="C420" s="169"/>
      <c r="D420" s="169"/>
      <c r="E420" s="169"/>
      <c r="F420" s="169"/>
      <c r="G420" s="169"/>
      <c r="H420" s="169"/>
      <c r="I420" s="169"/>
      <c r="J420" s="169"/>
      <c r="K420" s="169"/>
      <c r="L420" s="169"/>
      <c r="M420" s="169"/>
      <c r="N420" s="169"/>
      <c r="O420" s="169"/>
      <c r="P420" s="169"/>
      <c r="Q420" s="169"/>
      <c r="R420" s="169"/>
      <c r="S420" s="169"/>
      <c r="T420" s="169"/>
      <c r="U420" s="169"/>
      <c r="V420" s="169"/>
      <c r="W420" s="169"/>
      <c r="X420" s="169"/>
      <c r="Y420" s="169"/>
      <c r="Z420" s="169"/>
      <c r="AA420" s="169"/>
      <c r="AB420" s="169"/>
      <c r="AC420" s="169"/>
      <c r="AD420" s="169"/>
      <c r="AE420" s="169"/>
    </row>
    <row r="421" spans="1:31" x14ac:dyDescent="0.25">
      <c r="A421" s="169"/>
      <c r="B421" s="169"/>
      <c r="C421" s="169"/>
      <c r="D421" s="169"/>
      <c r="E421" s="169"/>
      <c r="F421" s="169"/>
      <c r="G421" s="169"/>
      <c r="H421" s="169"/>
      <c r="I421" s="169"/>
      <c r="J421" s="169"/>
      <c r="K421" s="169"/>
      <c r="L421" s="169"/>
      <c r="M421" s="169"/>
      <c r="N421" s="169"/>
      <c r="O421" s="169"/>
      <c r="P421" s="169"/>
      <c r="Q421" s="169"/>
      <c r="R421" s="169"/>
      <c r="S421" s="169"/>
      <c r="T421" s="169"/>
      <c r="U421" s="169"/>
      <c r="V421" s="169"/>
      <c r="W421" s="169"/>
      <c r="X421" s="169"/>
      <c r="Y421" s="169"/>
      <c r="Z421" s="169"/>
      <c r="AA421" s="169"/>
      <c r="AB421" s="169"/>
      <c r="AC421" s="169"/>
      <c r="AD421" s="169"/>
      <c r="AE421" s="169"/>
    </row>
    <row r="422" spans="1:31" x14ac:dyDescent="0.25">
      <c r="A422" s="169"/>
      <c r="B422" s="169"/>
      <c r="C422" s="169"/>
      <c r="D422" s="169"/>
      <c r="E422" s="169"/>
      <c r="F422" s="169"/>
      <c r="G422" s="169"/>
      <c r="H422" s="169"/>
      <c r="I422" s="169"/>
      <c r="J422" s="169"/>
      <c r="K422" s="169"/>
      <c r="L422" s="169"/>
      <c r="M422" s="169"/>
      <c r="N422" s="169"/>
      <c r="O422" s="169"/>
      <c r="P422" s="169"/>
      <c r="Q422" s="169"/>
      <c r="R422" s="169"/>
      <c r="S422" s="169"/>
      <c r="T422" s="169"/>
      <c r="U422" s="169"/>
      <c r="V422" s="169"/>
      <c r="W422" s="169"/>
      <c r="X422" s="169"/>
      <c r="Y422" s="169"/>
      <c r="Z422" s="169"/>
      <c r="AA422" s="169"/>
      <c r="AB422" s="169"/>
      <c r="AC422" s="169"/>
      <c r="AD422" s="169"/>
      <c r="AE422" s="169"/>
    </row>
    <row r="423" spans="1:31" x14ac:dyDescent="0.25">
      <c r="A423" s="169"/>
      <c r="B423" s="169"/>
      <c r="C423" s="169"/>
      <c r="D423" s="169"/>
      <c r="E423" s="169"/>
      <c r="F423" s="169"/>
      <c r="G423" s="169"/>
      <c r="H423" s="169"/>
      <c r="I423" s="169"/>
      <c r="J423" s="169"/>
      <c r="K423" s="169"/>
      <c r="L423" s="169"/>
      <c r="M423" s="169"/>
      <c r="N423" s="169"/>
      <c r="O423" s="169"/>
      <c r="P423" s="169"/>
      <c r="Q423" s="169"/>
      <c r="R423" s="169"/>
      <c r="S423" s="169"/>
      <c r="T423" s="169"/>
      <c r="U423" s="169"/>
      <c r="V423" s="169"/>
      <c r="W423" s="169"/>
      <c r="X423" s="169"/>
      <c r="Y423" s="169"/>
      <c r="Z423" s="169"/>
      <c r="AA423" s="169"/>
      <c r="AB423" s="169"/>
      <c r="AC423" s="169"/>
      <c r="AD423" s="169"/>
      <c r="AE423" s="169"/>
    </row>
    <row r="424" spans="1:31" x14ac:dyDescent="0.25">
      <c r="A424" s="169"/>
      <c r="B424" s="169"/>
      <c r="C424" s="169"/>
      <c r="D424" s="169"/>
      <c r="E424" s="169"/>
      <c r="F424" s="169"/>
      <c r="G424" s="169"/>
      <c r="H424" s="169"/>
      <c r="I424" s="169"/>
      <c r="J424" s="169"/>
      <c r="K424" s="169"/>
      <c r="L424" s="169"/>
      <c r="M424" s="169"/>
      <c r="N424" s="169"/>
      <c r="O424" s="169"/>
      <c r="P424" s="169"/>
      <c r="Q424" s="169"/>
      <c r="R424" s="169"/>
      <c r="S424" s="169"/>
      <c r="T424" s="169"/>
      <c r="U424" s="169"/>
      <c r="V424" s="169"/>
      <c r="W424" s="169"/>
      <c r="X424" s="169"/>
      <c r="Y424" s="169"/>
      <c r="Z424" s="169"/>
      <c r="AA424" s="169"/>
      <c r="AB424" s="169"/>
      <c r="AC424" s="169"/>
      <c r="AD424" s="169"/>
      <c r="AE424" s="169"/>
    </row>
    <row r="425" spans="1:31" x14ac:dyDescent="0.25">
      <c r="A425" s="169"/>
      <c r="B425" s="169"/>
      <c r="C425" s="169"/>
      <c r="D425" s="169"/>
      <c r="E425" s="169"/>
      <c r="F425" s="169"/>
      <c r="G425" s="169"/>
      <c r="H425" s="169"/>
      <c r="I425" s="169"/>
      <c r="J425" s="169"/>
      <c r="K425" s="169"/>
      <c r="L425" s="169"/>
      <c r="M425" s="169"/>
      <c r="N425" s="169"/>
      <c r="O425" s="169"/>
      <c r="P425" s="169"/>
      <c r="Q425" s="169"/>
      <c r="R425" s="169"/>
      <c r="S425" s="169"/>
      <c r="T425" s="169"/>
      <c r="U425" s="169"/>
      <c r="V425" s="169"/>
      <c r="W425" s="169"/>
      <c r="X425" s="169"/>
      <c r="Y425" s="169"/>
      <c r="Z425" s="169"/>
      <c r="AA425" s="169"/>
      <c r="AB425" s="169"/>
      <c r="AC425" s="169"/>
      <c r="AD425" s="169"/>
      <c r="AE425" s="169"/>
    </row>
    <row r="426" spans="1:31" x14ac:dyDescent="0.25">
      <c r="A426" s="169"/>
      <c r="B426" s="169"/>
      <c r="C426" s="169"/>
      <c r="D426" s="169"/>
      <c r="E426" s="169"/>
      <c r="F426" s="169"/>
      <c r="G426" s="169"/>
      <c r="H426" s="169"/>
      <c r="I426" s="169"/>
      <c r="J426" s="169"/>
      <c r="K426" s="169"/>
      <c r="L426" s="169"/>
      <c r="M426" s="169"/>
      <c r="N426" s="169"/>
      <c r="O426" s="169"/>
      <c r="P426" s="169"/>
      <c r="Q426" s="169"/>
      <c r="R426" s="169"/>
      <c r="S426" s="169"/>
      <c r="T426" s="169"/>
      <c r="U426" s="169"/>
      <c r="V426" s="169"/>
      <c r="W426" s="169"/>
      <c r="X426" s="169"/>
      <c r="Y426" s="169"/>
      <c r="Z426" s="169"/>
      <c r="AA426" s="169"/>
      <c r="AB426" s="169"/>
      <c r="AC426" s="169"/>
      <c r="AD426" s="169"/>
      <c r="AE426" s="169"/>
    </row>
    <row r="427" spans="1:31" x14ac:dyDescent="0.25">
      <c r="A427" s="169"/>
      <c r="B427" s="169"/>
      <c r="C427" s="169"/>
      <c r="D427" s="169"/>
      <c r="E427" s="169"/>
      <c r="F427" s="169"/>
      <c r="G427" s="169"/>
      <c r="H427" s="169"/>
      <c r="I427" s="169"/>
      <c r="J427" s="169"/>
      <c r="K427" s="169"/>
      <c r="L427" s="169"/>
      <c r="M427" s="169"/>
      <c r="N427" s="169"/>
      <c r="O427" s="169"/>
      <c r="P427" s="169"/>
      <c r="Q427" s="169"/>
      <c r="R427" s="169"/>
      <c r="S427" s="169"/>
      <c r="T427" s="169"/>
      <c r="U427" s="169"/>
      <c r="V427" s="169"/>
      <c r="W427" s="169"/>
      <c r="X427" s="169"/>
      <c r="Y427" s="169"/>
      <c r="Z427" s="169"/>
      <c r="AA427" s="169"/>
      <c r="AB427" s="169"/>
      <c r="AC427" s="169"/>
      <c r="AD427" s="169"/>
      <c r="AE427" s="169"/>
    </row>
    <row r="428" spans="1:31" x14ac:dyDescent="0.25">
      <c r="A428" s="169"/>
      <c r="B428" s="169"/>
      <c r="C428" s="169"/>
      <c r="D428" s="169"/>
      <c r="E428" s="169"/>
      <c r="F428" s="169"/>
      <c r="G428" s="169"/>
      <c r="H428" s="169"/>
      <c r="I428" s="169"/>
      <c r="J428" s="169"/>
      <c r="K428" s="169"/>
      <c r="L428" s="169"/>
      <c r="M428" s="169"/>
      <c r="N428" s="169"/>
      <c r="O428" s="169"/>
      <c r="P428" s="169"/>
      <c r="Q428" s="169"/>
      <c r="R428" s="169"/>
      <c r="S428" s="169"/>
      <c r="T428" s="169"/>
      <c r="U428" s="169"/>
      <c r="V428" s="169"/>
      <c r="W428" s="169"/>
      <c r="X428" s="169"/>
      <c r="Y428" s="169"/>
      <c r="Z428" s="169"/>
      <c r="AA428" s="169"/>
      <c r="AB428" s="169"/>
      <c r="AC428" s="169"/>
      <c r="AD428" s="169"/>
      <c r="AE428" s="169"/>
    </row>
    <row r="429" spans="1:31" x14ac:dyDescent="0.25">
      <c r="A429" s="169"/>
      <c r="B429" s="169"/>
      <c r="C429" s="169"/>
      <c r="D429" s="169"/>
      <c r="E429" s="169"/>
      <c r="F429" s="169"/>
      <c r="G429" s="169"/>
      <c r="H429" s="169"/>
      <c r="I429" s="169"/>
      <c r="J429" s="169"/>
      <c r="K429" s="169"/>
      <c r="L429" s="169"/>
      <c r="M429" s="169"/>
      <c r="N429" s="169"/>
      <c r="O429" s="169"/>
      <c r="P429" s="169"/>
      <c r="Q429" s="169"/>
      <c r="R429" s="169"/>
      <c r="S429" s="169"/>
      <c r="T429" s="169"/>
      <c r="U429" s="169"/>
      <c r="V429" s="169"/>
      <c r="W429" s="169"/>
      <c r="X429" s="169"/>
      <c r="Y429" s="169"/>
      <c r="Z429" s="169"/>
      <c r="AA429" s="169"/>
      <c r="AB429" s="169"/>
      <c r="AC429" s="169"/>
      <c r="AD429" s="169"/>
      <c r="AE429" s="169"/>
    </row>
    <row r="430" spans="1:31" x14ac:dyDescent="0.25">
      <c r="A430" s="169"/>
      <c r="B430" s="169"/>
      <c r="C430" s="169"/>
      <c r="D430" s="169"/>
      <c r="E430" s="169"/>
      <c r="F430" s="169"/>
      <c r="G430" s="169"/>
      <c r="H430" s="169"/>
      <c r="I430" s="169"/>
      <c r="J430" s="169"/>
      <c r="K430" s="169"/>
      <c r="L430" s="169"/>
      <c r="M430" s="169"/>
      <c r="N430" s="169"/>
      <c r="O430" s="169"/>
      <c r="P430" s="169"/>
      <c r="Q430" s="169"/>
      <c r="R430" s="169"/>
      <c r="S430" s="169"/>
      <c r="T430" s="169"/>
      <c r="U430" s="169"/>
      <c r="V430" s="169"/>
      <c r="W430" s="169"/>
      <c r="X430" s="169"/>
      <c r="Y430" s="169"/>
      <c r="Z430" s="169"/>
      <c r="AA430" s="169"/>
      <c r="AB430" s="169"/>
      <c r="AC430" s="169"/>
      <c r="AD430" s="169"/>
      <c r="AE430" s="169"/>
    </row>
    <row r="431" spans="1:31" x14ac:dyDescent="0.25">
      <c r="A431" s="169"/>
      <c r="B431" s="169"/>
      <c r="C431" s="169"/>
      <c r="D431" s="169"/>
      <c r="E431" s="169"/>
      <c r="F431" s="169"/>
      <c r="G431" s="169"/>
      <c r="H431" s="169"/>
      <c r="I431" s="169"/>
      <c r="J431" s="169"/>
      <c r="K431" s="169"/>
      <c r="L431" s="169"/>
      <c r="M431" s="169"/>
      <c r="N431" s="169"/>
      <c r="O431" s="169"/>
      <c r="P431" s="169"/>
      <c r="Q431" s="169"/>
      <c r="R431" s="169"/>
      <c r="S431" s="169"/>
      <c r="T431" s="169"/>
      <c r="U431" s="169"/>
      <c r="V431" s="169"/>
      <c r="W431" s="169"/>
      <c r="X431" s="169"/>
      <c r="Y431" s="169"/>
      <c r="Z431" s="169"/>
      <c r="AA431" s="169"/>
      <c r="AB431" s="169"/>
      <c r="AC431" s="169"/>
      <c r="AD431" s="169"/>
      <c r="AE431" s="169"/>
    </row>
    <row r="432" spans="1:31" x14ac:dyDescent="0.25">
      <c r="A432" s="169"/>
      <c r="B432" s="169"/>
      <c r="C432" s="169"/>
      <c r="D432" s="169"/>
      <c r="E432" s="169"/>
      <c r="F432" s="169"/>
      <c r="G432" s="169"/>
      <c r="H432" s="169"/>
      <c r="I432" s="169"/>
      <c r="J432" s="169"/>
      <c r="K432" s="169"/>
      <c r="L432" s="169"/>
      <c r="M432" s="169"/>
      <c r="N432" s="169"/>
      <c r="O432" s="169"/>
      <c r="P432" s="169"/>
      <c r="Q432" s="169"/>
      <c r="R432" s="169"/>
      <c r="S432" s="169"/>
      <c r="T432" s="169"/>
      <c r="U432" s="169"/>
      <c r="V432" s="169"/>
      <c r="W432" s="169"/>
      <c r="X432" s="169"/>
      <c r="Y432" s="169"/>
      <c r="Z432" s="169"/>
      <c r="AA432" s="169"/>
      <c r="AB432" s="169"/>
      <c r="AC432" s="169"/>
      <c r="AD432" s="169"/>
      <c r="AE432" s="169"/>
    </row>
    <row r="433" spans="1:31" x14ac:dyDescent="0.25">
      <c r="A433" s="169"/>
      <c r="B433" s="169"/>
      <c r="C433" s="169"/>
      <c r="D433" s="169"/>
      <c r="E433" s="169"/>
      <c r="F433" s="169"/>
      <c r="G433" s="169"/>
      <c r="H433" s="169"/>
      <c r="I433" s="169"/>
      <c r="J433" s="169"/>
      <c r="K433" s="169"/>
      <c r="L433" s="169"/>
      <c r="M433" s="169"/>
      <c r="N433" s="169"/>
      <c r="O433" s="169"/>
      <c r="P433" s="169"/>
      <c r="Q433" s="169"/>
      <c r="R433" s="169"/>
      <c r="S433" s="169"/>
      <c r="T433" s="169"/>
      <c r="U433" s="169"/>
      <c r="V433" s="169"/>
      <c r="W433" s="169"/>
      <c r="X433" s="169"/>
      <c r="Y433" s="169"/>
      <c r="Z433" s="169"/>
      <c r="AA433" s="169"/>
      <c r="AB433" s="169"/>
      <c r="AC433" s="169"/>
      <c r="AD433" s="169"/>
      <c r="AE433" s="169"/>
    </row>
    <row r="434" spans="1:31" x14ac:dyDescent="0.25">
      <c r="A434" s="169"/>
      <c r="B434" s="169"/>
      <c r="C434" s="169"/>
      <c r="D434" s="169"/>
      <c r="E434" s="169"/>
      <c r="F434" s="169"/>
      <c r="G434" s="169"/>
      <c r="H434" s="169"/>
      <c r="I434" s="169"/>
      <c r="J434" s="169"/>
      <c r="K434" s="169"/>
      <c r="L434" s="169"/>
      <c r="M434" s="169"/>
      <c r="N434" s="169"/>
      <c r="O434" s="169"/>
      <c r="P434" s="169"/>
      <c r="Q434" s="169"/>
      <c r="R434" s="169"/>
      <c r="S434" s="169"/>
      <c r="T434" s="169"/>
      <c r="U434" s="169"/>
      <c r="V434" s="169"/>
      <c r="W434" s="169"/>
      <c r="X434" s="169"/>
      <c r="Y434" s="169"/>
      <c r="Z434" s="169"/>
      <c r="AA434" s="169"/>
      <c r="AB434" s="169"/>
      <c r="AC434" s="169"/>
      <c r="AD434" s="169"/>
      <c r="AE434" s="169"/>
    </row>
    <row r="435" spans="1:31" x14ac:dyDescent="0.25">
      <c r="A435" s="169"/>
      <c r="B435" s="169"/>
      <c r="C435" s="169"/>
      <c r="D435" s="169"/>
      <c r="E435" s="169"/>
      <c r="F435" s="169"/>
      <c r="G435" s="169"/>
      <c r="H435" s="169"/>
      <c r="I435" s="169"/>
      <c r="J435" s="169"/>
      <c r="K435" s="169"/>
      <c r="L435" s="169"/>
      <c r="M435" s="169"/>
      <c r="N435" s="169"/>
      <c r="O435" s="169"/>
      <c r="P435" s="169"/>
      <c r="Q435" s="169"/>
      <c r="R435" s="169"/>
      <c r="S435" s="169"/>
      <c r="T435" s="169"/>
      <c r="U435" s="169"/>
      <c r="V435" s="169"/>
      <c r="W435" s="169"/>
      <c r="X435" s="169"/>
      <c r="Y435" s="169"/>
      <c r="Z435" s="169"/>
      <c r="AA435" s="169"/>
      <c r="AB435" s="169"/>
      <c r="AC435" s="169"/>
      <c r="AD435" s="169"/>
      <c r="AE435" s="169"/>
    </row>
    <row r="436" spans="1:31" x14ac:dyDescent="0.25">
      <c r="A436" s="169"/>
      <c r="B436" s="169"/>
      <c r="C436" s="169"/>
      <c r="D436" s="169"/>
      <c r="E436" s="169"/>
      <c r="F436" s="169"/>
      <c r="G436" s="169"/>
      <c r="H436" s="169"/>
      <c r="I436" s="169"/>
      <c r="J436" s="169"/>
      <c r="K436" s="169"/>
      <c r="L436" s="169"/>
      <c r="M436" s="169"/>
      <c r="N436" s="169"/>
      <c r="O436" s="169"/>
      <c r="P436" s="169"/>
      <c r="Q436" s="169"/>
      <c r="R436" s="169"/>
      <c r="S436" s="169"/>
      <c r="T436" s="169"/>
      <c r="U436" s="169"/>
      <c r="V436" s="169"/>
      <c r="W436" s="169"/>
      <c r="X436" s="169"/>
      <c r="Y436" s="169"/>
      <c r="Z436" s="169"/>
      <c r="AA436" s="169"/>
      <c r="AB436" s="169"/>
      <c r="AC436" s="169"/>
      <c r="AD436" s="169"/>
      <c r="AE436" s="169"/>
    </row>
    <row r="437" spans="1:31" x14ac:dyDescent="0.25">
      <c r="A437" s="169"/>
      <c r="B437" s="169"/>
      <c r="C437" s="169"/>
      <c r="D437" s="169"/>
      <c r="E437" s="169"/>
      <c r="F437" s="169"/>
      <c r="G437" s="169"/>
      <c r="H437" s="169"/>
      <c r="I437" s="169"/>
      <c r="J437" s="169"/>
      <c r="K437" s="169"/>
      <c r="L437" s="169"/>
      <c r="M437" s="169"/>
      <c r="N437" s="169"/>
      <c r="O437" s="169"/>
      <c r="P437" s="169"/>
      <c r="Q437" s="169"/>
      <c r="R437" s="169"/>
      <c r="S437" s="169"/>
      <c r="T437" s="169"/>
      <c r="U437" s="169"/>
      <c r="V437" s="169"/>
      <c r="W437" s="169"/>
      <c r="X437" s="169"/>
      <c r="Y437" s="169"/>
      <c r="Z437" s="169"/>
      <c r="AA437" s="169"/>
      <c r="AB437" s="169"/>
      <c r="AC437" s="169"/>
      <c r="AD437" s="169"/>
      <c r="AE437" s="169"/>
    </row>
    <row r="438" spans="1:31" x14ac:dyDescent="0.25">
      <c r="A438" s="169"/>
      <c r="B438" s="169"/>
      <c r="C438" s="169"/>
      <c r="D438" s="169"/>
      <c r="E438" s="169"/>
      <c r="F438" s="169"/>
      <c r="G438" s="169"/>
      <c r="H438" s="169"/>
      <c r="I438" s="169"/>
      <c r="J438" s="169"/>
      <c r="K438" s="169"/>
      <c r="L438" s="169"/>
      <c r="M438" s="169"/>
      <c r="N438" s="169"/>
      <c r="O438" s="169"/>
      <c r="P438" s="169"/>
      <c r="Q438" s="169"/>
      <c r="R438" s="169"/>
      <c r="S438" s="169"/>
      <c r="T438" s="169"/>
      <c r="U438" s="169"/>
      <c r="V438" s="169"/>
      <c r="W438" s="169"/>
      <c r="X438" s="169"/>
      <c r="Y438" s="169"/>
      <c r="Z438" s="169"/>
      <c r="AA438" s="169"/>
      <c r="AB438" s="169"/>
      <c r="AC438" s="169"/>
      <c r="AD438" s="169"/>
      <c r="AE438" s="169"/>
    </row>
    <row r="439" spans="1:31" x14ac:dyDescent="0.25">
      <c r="A439" s="169"/>
      <c r="B439" s="169"/>
      <c r="C439" s="169"/>
      <c r="D439" s="169"/>
      <c r="E439" s="169"/>
      <c r="F439" s="169"/>
      <c r="G439" s="169"/>
      <c r="H439" s="169"/>
      <c r="I439" s="169"/>
      <c r="J439" s="169"/>
      <c r="K439" s="169"/>
      <c r="L439" s="169"/>
      <c r="M439" s="169"/>
      <c r="N439" s="169"/>
      <c r="O439" s="169"/>
      <c r="P439" s="169"/>
      <c r="Q439" s="169"/>
      <c r="R439" s="169"/>
      <c r="S439" s="169"/>
      <c r="T439" s="169"/>
      <c r="U439" s="169"/>
      <c r="V439" s="169"/>
      <c r="W439" s="169"/>
      <c r="X439" s="169"/>
      <c r="Y439" s="169"/>
      <c r="Z439" s="169"/>
      <c r="AA439" s="169"/>
      <c r="AB439" s="169"/>
      <c r="AC439" s="169"/>
      <c r="AD439" s="169"/>
      <c r="AE439" s="169"/>
    </row>
    <row r="440" spans="1:31" x14ac:dyDescent="0.25">
      <c r="A440" s="169"/>
      <c r="B440" s="169"/>
      <c r="C440" s="169"/>
      <c r="D440" s="169"/>
      <c r="E440" s="169"/>
      <c r="F440" s="169"/>
      <c r="G440" s="169"/>
      <c r="H440" s="169"/>
      <c r="I440" s="169"/>
      <c r="J440" s="169"/>
      <c r="K440" s="169"/>
      <c r="L440" s="169"/>
      <c r="M440" s="169"/>
      <c r="N440" s="169"/>
      <c r="O440" s="169"/>
      <c r="P440" s="169"/>
      <c r="Q440" s="169"/>
      <c r="R440" s="169"/>
      <c r="S440" s="169"/>
      <c r="T440" s="169"/>
      <c r="U440" s="169"/>
      <c r="V440" s="169"/>
      <c r="W440" s="169"/>
      <c r="X440" s="169"/>
      <c r="Y440" s="169"/>
      <c r="Z440" s="169"/>
      <c r="AA440" s="169"/>
      <c r="AB440" s="169"/>
      <c r="AC440" s="169"/>
      <c r="AD440" s="169"/>
      <c r="AE440" s="169"/>
    </row>
    <row r="441" spans="1:31" x14ac:dyDescent="0.25">
      <c r="A441" s="169"/>
      <c r="B441" s="169"/>
      <c r="C441" s="169"/>
      <c r="D441" s="169"/>
      <c r="E441" s="169"/>
      <c r="F441" s="169"/>
      <c r="G441" s="169"/>
      <c r="H441" s="169"/>
      <c r="I441" s="169"/>
      <c r="J441" s="169"/>
      <c r="K441" s="169"/>
      <c r="L441" s="169"/>
      <c r="M441" s="169"/>
      <c r="N441" s="169"/>
      <c r="O441" s="169"/>
      <c r="P441" s="169"/>
      <c r="Q441" s="169"/>
      <c r="R441" s="169"/>
      <c r="S441" s="169"/>
      <c r="T441" s="169"/>
      <c r="U441" s="169"/>
      <c r="V441" s="169"/>
      <c r="W441" s="169"/>
      <c r="X441" s="169"/>
      <c r="Y441" s="169"/>
      <c r="Z441" s="169"/>
      <c r="AA441" s="169"/>
      <c r="AB441" s="169"/>
      <c r="AC441" s="169"/>
      <c r="AD441" s="169"/>
      <c r="AE441" s="169"/>
    </row>
    <row r="442" spans="1:31" x14ac:dyDescent="0.25">
      <c r="A442" s="169"/>
      <c r="B442" s="169"/>
      <c r="C442" s="169"/>
      <c r="D442" s="169"/>
      <c r="E442" s="169"/>
      <c r="F442" s="169"/>
      <c r="G442" s="169"/>
      <c r="H442" s="169"/>
      <c r="I442" s="169"/>
      <c r="J442" s="169"/>
      <c r="K442" s="169"/>
      <c r="L442" s="169"/>
      <c r="M442" s="169"/>
      <c r="N442" s="169"/>
      <c r="O442" s="169"/>
      <c r="P442" s="169"/>
      <c r="Q442" s="169"/>
      <c r="R442" s="169"/>
      <c r="S442" s="169"/>
      <c r="T442" s="169"/>
      <c r="U442" s="169"/>
      <c r="V442" s="169"/>
      <c r="W442" s="169"/>
      <c r="X442" s="169"/>
      <c r="Y442" s="169"/>
      <c r="Z442" s="169"/>
      <c r="AA442" s="169"/>
      <c r="AB442" s="169"/>
      <c r="AC442" s="169"/>
      <c r="AD442" s="169"/>
      <c r="AE442" s="169"/>
    </row>
    <row r="443" spans="1:31" x14ac:dyDescent="0.25">
      <c r="A443" s="169"/>
      <c r="B443" s="169"/>
      <c r="C443" s="169"/>
      <c r="D443" s="169"/>
      <c r="E443" s="169"/>
      <c r="F443" s="169"/>
      <c r="G443" s="169"/>
      <c r="H443" s="169"/>
      <c r="I443" s="169"/>
      <c r="J443" s="169"/>
      <c r="K443" s="169"/>
      <c r="L443" s="169"/>
      <c r="M443" s="169"/>
      <c r="N443" s="169"/>
      <c r="O443" s="169"/>
      <c r="P443" s="169"/>
      <c r="Q443" s="169"/>
      <c r="R443" s="169"/>
      <c r="S443" s="169"/>
      <c r="T443" s="169"/>
      <c r="U443" s="169"/>
      <c r="V443" s="169"/>
      <c r="W443" s="169"/>
      <c r="X443" s="169"/>
      <c r="Y443" s="169"/>
      <c r="Z443" s="169"/>
      <c r="AA443" s="169"/>
      <c r="AB443" s="169"/>
      <c r="AC443" s="169"/>
      <c r="AD443" s="169"/>
      <c r="AE443" s="169"/>
    </row>
    <row r="444" spans="1:31" x14ac:dyDescent="0.25">
      <c r="A444" s="169"/>
      <c r="B444" s="169"/>
      <c r="C444" s="169"/>
      <c r="D444" s="169"/>
      <c r="E444" s="169"/>
      <c r="F444" s="169"/>
      <c r="G444" s="169"/>
      <c r="H444" s="169"/>
      <c r="I444" s="169"/>
      <c r="J444" s="169"/>
      <c r="K444" s="169"/>
      <c r="L444" s="169"/>
      <c r="M444" s="169"/>
      <c r="N444" s="169"/>
      <c r="O444" s="169"/>
      <c r="P444" s="169"/>
      <c r="Q444" s="169"/>
      <c r="R444" s="169"/>
      <c r="S444" s="169"/>
      <c r="T444" s="169"/>
      <c r="U444" s="169"/>
      <c r="V444" s="169"/>
      <c r="W444" s="169"/>
      <c r="X444" s="169"/>
      <c r="Y444" s="169"/>
      <c r="Z444" s="169"/>
      <c r="AA444" s="169"/>
      <c r="AB444" s="169"/>
      <c r="AC444" s="169"/>
      <c r="AD444" s="169"/>
      <c r="AE444" s="169"/>
    </row>
    <row r="445" spans="1:31" x14ac:dyDescent="0.25">
      <c r="A445" s="169"/>
      <c r="B445" s="169"/>
      <c r="C445" s="169"/>
      <c r="D445" s="169"/>
      <c r="E445" s="169"/>
      <c r="F445" s="169"/>
      <c r="G445" s="169"/>
      <c r="H445" s="169"/>
      <c r="I445" s="169"/>
      <c r="J445" s="169"/>
      <c r="K445" s="169"/>
      <c r="L445" s="169"/>
      <c r="M445" s="169"/>
      <c r="N445" s="169"/>
      <c r="O445" s="169"/>
      <c r="P445" s="169"/>
      <c r="Q445" s="169"/>
      <c r="R445" s="169"/>
      <c r="S445" s="169"/>
      <c r="T445" s="169"/>
      <c r="U445" s="169"/>
      <c r="V445" s="169"/>
      <c r="W445" s="169"/>
      <c r="X445" s="169"/>
      <c r="Y445" s="169"/>
      <c r="Z445" s="169"/>
      <c r="AA445" s="169"/>
      <c r="AB445" s="169"/>
      <c r="AC445" s="169"/>
      <c r="AD445" s="169"/>
      <c r="AE445" s="169"/>
    </row>
    <row r="446" spans="1:31" x14ac:dyDescent="0.25">
      <c r="A446" s="169"/>
      <c r="B446" s="169"/>
      <c r="C446" s="169"/>
      <c r="D446" s="169"/>
      <c r="E446" s="169"/>
      <c r="F446" s="169"/>
      <c r="G446" s="169"/>
      <c r="H446" s="169"/>
      <c r="I446" s="169"/>
      <c r="J446" s="169"/>
      <c r="K446" s="169"/>
      <c r="L446" s="169"/>
      <c r="M446" s="169"/>
      <c r="N446" s="169"/>
      <c r="O446" s="169"/>
      <c r="P446" s="169"/>
      <c r="Q446" s="169"/>
      <c r="R446" s="169"/>
      <c r="S446" s="169"/>
      <c r="T446" s="169"/>
      <c r="U446" s="169"/>
      <c r="V446" s="169"/>
      <c r="W446" s="169"/>
      <c r="X446" s="169"/>
      <c r="Y446" s="169"/>
      <c r="Z446" s="169"/>
      <c r="AA446" s="169"/>
      <c r="AB446" s="169"/>
      <c r="AC446" s="169"/>
      <c r="AD446" s="169"/>
      <c r="AE446" s="169"/>
    </row>
    <row r="447" spans="1:31" x14ac:dyDescent="0.25">
      <c r="A447" s="169"/>
      <c r="B447" s="169"/>
      <c r="C447" s="169"/>
      <c r="D447" s="169"/>
      <c r="E447" s="169"/>
      <c r="F447" s="169"/>
      <c r="G447" s="169"/>
      <c r="H447" s="169"/>
      <c r="I447" s="169"/>
      <c r="J447" s="169"/>
      <c r="K447" s="169"/>
      <c r="L447" s="169"/>
      <c r="M447" s="169"/>
      <c r="N447" s="169"/>
      <c r="O447" s="169"/>
      <c r="P447" s="169"/>
      <c r="Q447" s="169"/>
      <c r="R447" s="169"/>
      <c r="S447" s="169"/>
      <c r="T447" s="169"/>
      <c r="U447" s="169"/>
      <c r="V447" s="169"/>
      <c r="W447" s="169"/>
      <c r="X447" s="169"/>
      <c r="Y447" s="169"/>
      <c r="Z447" s="169"/>
      <c r="AA447" s="169"/>
      <c r="AB447" s="169"/>
      <c r="AC447" s="169"/>
      <c r="AD447" s="169"/>
      <c r="AE447" s="169"/>
    </row>
    <row r="448" spans="1:31" x14ac:dyDescent="0.25">
      <c r="A448" s="169"/>
      <c r="B448" s="169"/>
      <c r="C448" s="169"/>
      <c r="D448" s="169"/>
      <c r="E448" s="169"/>
      <c r="F448" s="169"/>
      <c r="G448" s="169"/>
      <c r="H448" s="169"/>
      <c r="I448" s="169"/>
      <c r="J448" s="169"/>
      <c r="K448" s="169"/>
      <c r="L448" s="169"/>
      <c r="M448" s="169"/>
      <c r="N448" s="169"/>
      <c r="O448" s="169"/>
      <c r="P448" s="169"/>
      <c r="Q448" s="169"/>
      <c r="R448" s="169"/>
      <c r="S448" s="169"/>
      <c r="T448" s="169"/>
      <c r="U448" s="169"/>
      <c r="V448" s="169"/>
      <c r="W448" s="169"/>
      <c r="X448" s="169"/>
      <c r="Y448" s="169"/>
      <c r="Z448" s="169"/>
      <c r="AA448" s="169"/>
      <c r="AB448" s="169"/>
      <c r="AC448" s="169"/>
      <c r="AD448" s="169"/>
      <c r="AE448" s="169"/>
    </row>
    <row r="449" spans="1:31" x14ac:dyDescent="0.25">
      <c r="A449" s="169"/>
      <c r="B449" s="169"/>
      <c r="C449" s="169"/>
      <c r="D449" s="169"/>
      <c r="E449" s="169"/>
      <c r="F449" s="169"/>
      <c r="G449" s="169"/>
      <c r="H449" s="169"/>
      <c r="I449" s="169"/>
      <c r="J449" s="169"/>
      <c r="K449" s="169"/>
      <c r="L449" s="169"/>
      <c r="M449" s="169"/>
      <c r="N449" s="169"/>
      <c r="O449" s="169"/>
      <c r="P449" s="169"/>
      <c r="Q449" s="169"/>
      <c r="R449" s="169"/>
      <c r="S449" s="169"/>
      <c r="T449" s="169"/>
      <c r="U449" s="169"/>
      <c r="V449" s="169"/>
      <c r="W449" s="169"/>
      <c r="X449" s="169"/>
      <c r="Y449" s="169"/>
      <c r="Z449" s="169"/>
      <c r="AA449" s="169"/>
      <c r="AB449" s="169"/>
      <c r="AC449" s="169"/>
      <c r="AD449" s="169"/>
      <c r="AE449" s="169"/>
    </row>
    <row r="450" spans="1:31" x14ac:dyDescent="0.25">
      <c r="A450" s="169"/>
      <c r="B450" s="169"/>
      <c r="C450" s="169"/>
      <c r="D450" s="169"/>
      <c r="E450" s="169"/>
      <c r="F450" s="169"/>
      <c r="G450" s="169"/>
      <c r="H450" s="169"/>
      <c r="I450" s="169"/>
      <c r="J450" s="169"/>
      <c r="K450" s="169"/>
      <c r="L450" s="169"/>
      <c r="M450" s="169"/>
      <c r="N450" s="169"/>
      <c r="O450" s="169"/>
      <c r="P450" s="169"/>
      <c r="Q450" s="169"/>
      <c r="R450" s="169"/>
      <c r="S450" s="169"/>
      <c r="T450" s="169"/>
      <c r="U450" s="169"/>
      <c r="V450" s="169"/>
      <c r="W450" s="169"/>
      <c r="X450" s="169"/>
      <c r="Y450" s="169"/>
      <c r="Z450" s="169"/>
      <c r="AA450" s="169"/>
      <c r="AB450" s="169"/>
      <c r="AC450" s="169"/>
      <c r="AD450" s="169"/>
      <c r="AE450" s="169"/>
    </row>
    <row r="451" spans="1:31" x14ac:dyDescent="0.25">
      <c r="A451" s="169"/>
      <c r="B451" s="169"/>
      <c r="C451" s="169"/>
      <c r="D451" s="169"/>
      <c r="E451" s="169"/>
      <c r="F451" s="169"/>
      <c r="G451" s="169"/>
      <c r="H451" s="169"/>
      <c r="I451" s="169"/>
      <c r="J451" s="169"/>
      <c r="K451" s="169"/>
      <c r="L451" s="169"/>
      <c r="M451" s="169"/>
      <c r="N451" s="169"/>
      <c r="O451" s="169"/>
      <c r="P451" s="169"/>
      <c r="Q451" s="169"/>
      <c r="R451" s="169"/>
      <c r="S451" s="169"/>
      <c r="T451" s="169"/>
      <c r="U451" s="169"/>
      <c r="V451" s="169"/>
      <c r="W451" s="169"/>
      <c r="X451" s="169"/>
      <c r="Y451" s="169"/>
      <c r="Z451" s="169"/>
      <c r="AA451" s="169"/>
      <c r="AB451" s="169"/>
      <c r="AC451" s="169"/>
      <c r="AD451" s="169"/>
      <c r="AE451" s="169"/>
    </row>
    <row r="452" spans="1:31" x14ac:dyDescent="0.25">
      <c r="A452" s="169"/>
      <c r="B452" s="169"/>
      <c r="C452" s="169"/>
      <c r="D452" s="169"/>
      <c r="E452" s="169"/>
      <c r="F452" s="169"/>
      <c r="G452" s="169"/>
      <c r="H452" s="169"/>
      <c r="I452" s="169"/>
      <c r="J452" s="169"/>
      <c r="K452" s="169"/>
      <c r="L452" s="169"/>
      <c r="M452" s="169"/>
      <c r="N452" s="169"/>
      <c r="O452" s="169"/>
      <c r="P452" s="169"/>
      <c r="Q452" s="169"/>
      <c r="R452" s="169"/>
      <c r="S452" s="169"/>
      <c r="T452" s="169"/>
      <c r="U452" s="169"/>
      <c r="V452" s="169"/>
      <c r="W452" s="169"/>
      <c r="X452" s="169"/>
      <c r="Y452" s="169"/>
      <c r="Z452" s="169"/>
      <c r="AA452" s="169"/>
      <c r="AB452" s="169"/>
      <c r="AC452" s="169"/>
      <c r="AD452" s="169"/>
      <c r="AE452" s="169"/>
    </row>
    <row r="453" spans="1:31" x14ac:dyDescent="0.25">
      <c r="A453" s="169"/>
      <c r="B453" s="169"/>
      <c r="C453" s="169"/>
      <c r="D453" s="169"/>
      <c r="E453" s="169"/>
      <c r="F453" s="169"/>
      <c r="G453" s="169"/>
      <c r="H453" s="169"/>
      <c r="I453" s="169"/>
      <c r="J453" s="169"/>
      <c r="K453" s="169"/>
      <c r="L453" s="169"/>
      <c r="M453" s="169"/>
      <c r="N453" s="169"/>
      <c r="O453" s="169"/>
      <c r="P453" s="169"/>
      <c r="Q453" s="169"/>
      <c r="R453" s="169"/>
      <c r="S453" s="169"/>
      <c r="T453" s="169"/>
      <c r="U453" s="169"/>
      <c r="V453" s="169"/>
      <c r="W453" s="169"/>
      <c r="X453" s="169"/>
      <c r="Y453" s="169"/>
      <c r="Z453" s="169"/>
      <c r="AA453" s="169"/>
      <c r="AB453" s="169"/>
      <c r="AC453" s="169"/>
      <c r="AD453" s="169"/>
      <c r="AE453" s="169"/>
    </row>
    <row r="454" spans="1:31" x14ac:dyDescent="0.25">
      <c r="A454" s="169"/>
      <c r="B454" s="169"/>
      <c r="C454" s="169"/>
      <c r="D454" s="169"/>
      <c r="E454" s="169"/>
      <c r="F454" s="169"/>
      <c r="G454" s="169"/>
      <c r="H454" s="169"/>
      <c r="I454" s="169"/>
      <c r="J454" s="169"/>
      <c r="K454" s="169"/>
      <c r="L454" s="169"/>
      <c r="M454" s="169"/>
      <c r="N454" s="169"/>
      <c r="O454" s="169"/>
      <c r="P454" s="169"/>
      <c r="Q454" s="169"/>
      <c r="R454" s="169"/>
      <c r="S454" s="169"/>
      <c r="T454" s="169"/>
      <c r="U454" s="169"/>
      <c r="V454" s="169"/>
      <c r="W454" s="169"/>
      <c r="X454" s="169"/>
      <c r="Y454" s="169"/>
      <c r="Z454" s="169"/>
      <c r="AA454" s="169"/>
      <c r="AB454" s="169"/>
      <c r="AC454" s="169"/>
      <c r="AD454" s="169"/>
      <c r="AE454" s="169"/>
    </row>
    <row r="455" spans="1:31" x14ac:dyDescent="0.25">
      <c r="A455" s="169"/>
      <c r="B455" s="169"/>
      <c r="C455" s="169"/>
      <c r="D455" s="169"/>
      <c r="E455" s="169"/>
      <c r="F455" s="169"/>
      <c r="G455" s="169"/>
      <c r="H455" s="169"/>
      <c r="I455" s="169"/>
      <c r="J455" s="169"/>
      <c r="K455" s="169"/>
      <c r="L455" s="169"/>
      <c r="M455" s="169"/>
      <c r="N455" s="169"/>
      <c r="O455" s="169"/>
      <c r="P455" s="169"/>
      <c r="Q455" s="169"/>
      <c r="R455" s="169"/>
      <c r="S455" s="169"/>
      <c r="T455" s="169"/>
      <c r="U455" s="169"/>
      <c r="V455" s="169"/>
      <c r="W455" s="169"/>
      <c r="X455" s="169"/>
      <c r="Y455" s="169"/>
      <c r="Z455" s="169"/>
      <c r="AA455" s="169"/>
      <c r="AB455" s="169"/>
      <c r="AC455" s="169"/>
      <c r="AD455" s="169"/>
      <c r="AE455" s="169"/>
    </row>
    <row r="456" spans="1:31" x14ac:dyDescent="0.25">
      <c r="A456" s="169"/>
      <c r="B456" s="169"/>
      <c r="C456" s="169"/>
      <c r="D456" s="169"/>
      <c r="E456" s="169"/>
      <c r="F456" s="169"/>
      <c r="G456" s="169"/>
      <c r="H456" s="169"/>
      <c r="I456" s="169"/>
      <c r="J456" s="169"/>
      <c r="K456" s="169"/>
      <c r="L456" s="169"/>
      <c r="M456" s="169"/>
      <c r="N456" s="169"/>
      <c r="O456" s="169"/>
      <c r="P456" s="169"/>
      <c r="Q456" s="169"/>
      <c r="R456" s="169"/>
      <c r="S456" s="169"/>
      <c r="T456" s="169"/>
      <c r="U456" s="169"/>
      <c r="V456" s="169"/>
      <c r="W456" s="169"/>
      <c r="X456" s="169"/>
      <c r="Y456" s="169"/>
      <c r="Z456" s="169"/>
      <c r="AA456" s="169"/>
      <c r="AB456" s="169"/>
      <c r="AC456" s="169"/>
      <c r="AD456" s="169"/>
      <c r="AE456" s="169"/>
    </row>
    <row r="457" spans="1:31" x14ac:dyDescent="0.25">
      <c r="A457" s="169"/>
      <c r="B457" s="169"/>
      <c r="C457" s="169"/>
      <c r="D457" s="169"/>
      <c r="E457" s="169"/>
      <c r="F457" s="169"/>
      <c r="G457" s="169"/>
      <c r="H457" s="169"/>
      <c r="I457" s="169"/>
      <c r="J457" s="169"/>
      <c r="K457" s="169"/>
      <c r="L457" s="169"/>
      <c r="M457" s="169"/>
      <c r="N457" s="169"/>
      <c r="O457" s="169"/>
      <c r="P457" s="169"/>
      <c r="Q457" s="169"/>
      <c r="R457" s="169"/>
      <c r="S457" s="169"/>
      <c r="T457" s="169"/>
      <c r="U457" s="169"/>
      <c r="V457" s="169"/>
      <c r="W457" s="169"/>
      <c r="X457" s="169"/>
      <c r="Y457" s="169"/>
      <c r="Z457" s="169"/>
      <c r="AA457" s="169"/>
      <c r="AB457" s="169"/>
      <c r="AC457" s="169"/>
      <c r="AD457" s="169"/>
      <c r="AE457" s="169"/>
    </row>
    <row r="458" spans="1:31" x14ac:dyDescent="0.25">
      <c r="A458" s="169"/>
      <c r="B458" s="169"/>
      <c r="C458" s="169"/>
      <c r="D458" s="169"/>
      <c r="E458" s="169"/>
      <c r="F458" s="169"/>
      <c r="G458" s="169"/>
      <c r="H458" s="169"/>
      <c r="I458" s="169"/>
      <c r="J458" s="169"/>
      <c r="K458" s="169"/>
      <c r="L458" s="169"/>
      <c r="M458" s="169"/>
      <c r="N458" s="169"/>
      <c r="O458" s="169"/>
      <c r="P458" s="169"/>
      <c r="Q458" s="169"/>
      <c r="R458" s="169"/>
      <c r="S458" s="169"/>
      <c r="T458" s="169"/>
      <c r="U458" s="169"/>
      <c r="V458" s="169"/>
      <c r="W458" s="169"/>
      <c r="X458" s="169"/>
      <c r="Y458" s="169"/>
      <c r="Z458" s="169"/>
      <c r="AA458" s="169"/>
      <c r="AB458" s="169"/>
      <c r="AC458" s="169"/>
      <c r="AD458" s="169"/>
      <c r="AE458" s="169"/>
    </row>
    <row r="459" spans="1:31" x14ac:dyDescent="0.25">
      <c r="A459" s="169"/>
      <c r="B459" s="169"/>
      <c r="C459" s="169"/>
      <c r="D459" s="169"/>
      <c r="E459" s="169"/>
      <c r="F459" s="169"/>
      <c r="G459" s="169"/>
      <c r="H459" s="169"/>
      <c r="I459" s="169"/>
      <c r="J459" s="169"/>
      <c r="K459" s="169"/>
      <c r="L459" s="169"/>
      <c r="M459" s="169"/>
      <c r="N459" s="169"/>
      <c r="O459" s="169"/>
      <c r="P459" s="169"/>
      <c r="Q459" s="169"/>
      <c r="R459" s="169"/>
      <c r="S459" s="169"/>
      <c r="T459" s="169"/>
      <c r="U459" s="169"/>
      <c r="V459" s="169"/>
      <c r="W459" s="169"/>
      <c r="X459" s="169"/>
      <c r="Y459" s="169"/>
      <c r="Z459" s="169"/>
      <c r="AA459" s="169"/>
      <c r="AB459" s="169"/>
      <c r="AC459" s="169"/>
      <c r="AD459" s="169"/>
      <c r="AE459" s="169"/>
    </row>
    <row r="460" spans="1:31" x14ac:dyDescent="0.25">
      <c r="A460" s="169"/>
      <c r="B460" s="169"/>
      <c r="C460" s="169"/>
      <c r="D460" s="169"/>
      <c r="E460" s="169"/>
      <c r="F460" s="169"/>
      <c r="G460" s="169"/>
      <c r="H460" s="169"/>
      <c r="I460" s="169"/>
      <c r="J460" s="169"/>
      <c r="K460" s="169"/>
      <c r="L460" s="169"/>
      <c r="M460" s="169"/>
      <c r="N460" s="169"/>
      <c r="O460" s="169"/>
      <c r="P460" s="169"/>
      <c r="Q460" s="169"/>
      <c r="R460" s="169"/>
      <c r="S460" s="169"/>
      <c r="T460" s="169"/>
      <c r="U460" s="169"/>
      <c r="V460" s="169"/>
      <c r="W460" s="169"/>
      <c r="X460" s="169"/>
      <c r="Y460" s="169"/>
      <c r="Z460" s="169"/>
      <c r="AA460" s="169"/>
      <c r="AB460" s="169"/>
      <c r="AC460" s="169"/>
      <c r="AD460" s="169"/>
      <c r="AE460" s="169"/>
    </row>
    <row r="461" spans="1:31" x14ac:dyDescent="0.25">
      <c r="A461" s="169"/>
      <c r="B461" s="169"/>
      <c r="C461" s="169"/>
      <c r="D461" s="169"/>
      <c r="E461" s="169"/>
      <c r="F461" s="169"/>
      <c r="G461" s="169"/>
      <c r="H461" s="169"/>
      <c r="I461" s="169"/>
      <c r="J461" s="169"/>
      <c r="K461" s="169"/>
      <c r="L461" s="169"/>
      <c r="M461" s="169"/>
      <c r="N461" s="169"/>
      <c r="O461" s="169"/>
      <c r="P461" s="169"/>
      <c r="Q461" s="169"/>
      <c r="R461" s="169"/>
      <c r="S461" s="169"/>
      <c r="T461" s="169"/>
      <c r="U461" s="169"/>
      <c r="V461" s="169"/>
      <c r="W461" s="169"/>
      <c r="X461" s="169"/>
      <c r="Y461" s="169"/>
      <c r="Z461" s="169"/>
      <c r="AA461" s="169"/>
      <c r="AB461" s="169"/>
      <c r="AC461" s="169"/>
      <c r="AD461" s="169"/>
      <c r="AE461" s="169"/>
    </row>
    <row r="462" spans="1:31" x14ac:dyDescent="0.25">
      <c r="A462" s="169"/>
      <c r="B462" s="169"/>
      <c r="C462" s="169"/>
      <c r="D462" s="169"/>
      <c r="E462" s="169"/>
      <c r="F462" s="169"/>
      <c r="G462" s="169"/>
      <c r="H462" s="169"/>
      <c r="I462" s="169"/>
      <c r="J462" s="169"/>
      <c r="K462" s="169"/>
      <c r="L462" s="169"/>
      <c r="M462" s="169"/>
      <c r="N462" s="169"/>
      <c r="O462" s="169"/>
      <c r="P462" s="169"/>
      <c r="Q462" s="169"/>
      <c r="R462" s="169"/>
      <c r="S462" s="169"/>
      <c r="T462" s="169"/>
      <c r="U462" s="169"/>
      <c r="V462" s="169"/>
      <c r="W462" s="169"/>
      <c r="X462" s="169"/>
      <c r="Y462" s="169"/>
      <c r="Z462" s="169"/>
      <c r="AA462" s="169"/>
      <c r="AB462" s="169"/>
      <c r="AC462" s="169"/>
      <c r="AD462" s="169"/>
      <c r="AE462" s="169"/>
    </row>
    <row r="463" spans="1:31" x14ac:dyDescent="0.25">
      <c r="A463" s="169"/>
      <c r="B463" s="169"/>
      <c r="C463" s="169"/>
      <c r="D463" s="169"/>
      <c r="E463" s="169"/>
      <c r="F463" s="169"/>
      <c r="G463" s="169"/>
      <c r="H463" s="169"/>
      <c r="I463" s="169"/>
      <c r="J463" s="169"/>
      <c r="K463" s="169"/>
      <c r="L463" s="169"/>
      <c r="M463" s="169"/>
      <c r="N463" s="169"/>
      <c r="O463" s="169"/>
      <c r="P463" s="169"/>
      <c r="Q463" s="169"/>
      <c r="R463" s="169"/>
      <c r="S463" s="169"/>
      <c r="T463" s="169"/>
      <c r="U463" s="169"/>
      <c r="V463" s="169"/>
      <c r="W463" s="169"/>
      <c r="X463" s="169"/>
      <c r="Y463" s="169"/>
      <c r="Z463" s="169"/>
      <c r="AA463" s="169"/>
      <c r="AB463" s="169"/>
      <c r="AC463" s="169"/>
      <c r="AD463" s="169"/>
      <c r="AE463" s="169"/>
    </row>
    <row r="464" spans="1:31" x14ac:dyDescent="0.25">
      <c r="A464" s="169"/>
      <c r="B464" s="169"/>
      <c r="C464" s="169"/>
      <c r="D464" s="169"/>
      <c r="E464" s="169"/>
      <c r="F464" s="169"/>
      <c r="G464" s="169"/>
      <c r="H464" s="169"/>
      <c r="I464" s="169"/>
      <c r="J464" s="169"/>
      <c r="K464" s="169"/>
      <c r="L464" s="169"/>
      <c r="M464" s="169"/>
      <c r="N464" s="169"/>
      <c r="O464" s="169"/>
      <c r="P464" s="169"/>
      <c r="Q464" s="169"/>
      <c r="R464" s="169"/>
      <c r="S464" s="169"/>
      <c r="T464" s="169"/>
      <c r="U464" s="169"/>
      <c r="V464" s="169"/>
      <c r="W464" s="169"/>
      <c r="X464" s="169"/>
      <c r="Y464" s="169"/>
      <c r="Z464" s="169"/>
      <c r="AA464" s="169"/>
      <c r="AB464" s="169"/>
      <c r="AC464" s="169"/>
      <c r="AD464" s="169"/>
      <c r="AE464" s="169"/>
    </row>
    <row r="465" spans="1:31" x14ac:dyDescent="0.25">
      <c r="A465" s="169"/>
      <c r="B465" s="169"/>
      <c r="C465" s="169"/>
      <c r="D465" s="169"/>
      <c r="E465" s="169"/>
      <c r="F465" s="169"/>
      <c r="G465" s="169"/>
      <c r="H465" s="169"/>
      <c r="I465" s="169"/>
      <c r="J465" s="169"/>
      <c r="K465" s="169"/>
      <c r="L465" s="169"/>
      <c r="M465" s="169"/>
      <c r="N465" s="169"/>
      <c r="O465" s="169"/>
      <c r="P465" s="169"/>
      <c r="Q465" s="169"/>
      <c r="R465" s="169"/>
      <c r="S465" s="169"/>
      <c r="T465" s="169"/>
      <c r="U465" s="169"/>
      <c r="V465" s="169"/>
      <c r="W465" s="169"/>
      <c r="X465" s="169"/>
      <c r="Y465" s="169"/>
      <c r="Z465" s="169"/>
      <c r="AA465" s="169"/>
      <c r="AB465" s="169"/>
      <c r="AC465" s="169"/>
      <c r="AD465" s="169"/>
      <c r="AE465" s="169"/>
    </row>
    <row r="466" spans="1:31" x14ac:dyDescent="0.25">
      <c r="A466" s="169"/>
      <c r="B466" s="169"/>
      <c r="C466" s="169"/>
      <c r="D466" s="169"/>
      <c r="E466" s="169"/>
      <c r="F466" s="169"/>
      <c r="G466" s="169"/>
      <c r="H466" s="169"/>
      <c r="I466" s="169"/>
      <c r="J466" s="169"/>
      <c r="K466" s="169"/>
      <c r="L466" s="169"/>
      <c r="M466" s="169"/>
      <c r="N466" s="169"/>
      <c r="O466" s="169"/>
      <c r="P466" s="169"/>
      <c r="Q466" s="169"/>
      <c r="R466" s="169"/>
      <c r="S466" s="169"/>
      <c r="T466" s="169"/>
      <c r="U466" s="169"/>
      <c r="V466" s="169"/>
      <c r="W466" s="169"/>
      <c r="X466" s="169"/>
      <c r="Y466" s="169"/>
      <c r="Z466" s="169"/>
      <c r="AA466" s="169"/>
      <c r="AB466" s="169"/>
      <c r="AC466" s="169"/>
      <c r="AD466" s="169"/>
      <c r="AE466" s="169"/>
    </row>
    <row r="467" spans="1:31" x14ac:dyDescent="0.25">
      <c r="A467" s="169"/>
      <c r="B467" s="169"/>
      <c r="C467" s="169"/>
      <c r="D467" s="169"/>
      <c r="E467" s="169"/>
      <c r="F467" s="169"/>
      <c r="G467" s="169"/>
      <c r="H467" s="169"/>
      <c r="I467" s="169"/>
      <c r="J467" s="169"/>
      <c r="K467" s="169"/>
      <c r="L467" s="169"/>
      <c r="M467" s="169"/>
      <c r="N467" s="169"/>
      <c r="O467" s="169"/>
      <c r="P467" s="169"/>
      <c r="Q467" s="169"/>
      <c r="R467" s="169"/>
      <c r="S467" s="169"/>
      <c r="T467" s="169"/>
      <c r="U467" s="169"/>
      <c r="V467" s="169"/>
      <c r="W467" s="169"/>
      <c r="X467" s="169"/>
      <c r="Y467" s="169"/>
      <c r="Z467" s="169"/>
      <c r="AA467" s="169"/>
      <c r="AB467" s="169"/>
      <c r="AC467" s="169"/>
      <c r="AD467" s="169"/>
      <c r="AE467" s="169"/>
    </row>
    <row r="468" spans="1:31" x14ac:dyDescent="0.25">
      <c r="A468" s="169"/>
      <c r="B468" s="169"/>
      <c r="C468" s="169"/>
      <c r="D468" s="169"/>
      <c r="E468" s="169"/>
      <c r="F468" s="169"/>
      <c r="G468" s="169"/>
      <c r="H468" s="169"/>
      <c r="I468" s="169"/>
      <c r="J468" s="169"/>
      <c r="K468" s="169"/>
      <c r="L468" s="169"/>
      <c r="M468" s="169"/>
      <c r="N468" s="169"/>
      <c r="O468" s="169"/>
      <c r="P468" s="169"/>
      <c r="Q468" s="169"/>
      <c r="R468" s="169"/>
      <c r="S468" s="169"/>
      <c r="T468" s="169"/>
      <c r="U468" s="169"/>
      <c r="V468" s="169"/>
      <c r="W468" s="169"/>
      <c r="X468" s="169"/>
      <c r="Y468" s="169"/>
      <c r="Z468" s="169"/>
      <c r="AA468" s="169"/>
      <c r="AB468" s="169"/>
      <c r="AC468" s="169"/>
      <c r="AD468" s="169"/>
      <c r="AE468" s="169"/>
    </row>
    <row r="469" spans="1:31" x14ac:dyDescent="0.25">
      <c r="A469" s="169"/>
      <c r="B469" s="169"/>
      <c r="C469" s="169"/>
      <c r="D469" s="169"/>
      <c r="E469" s="169"/>
      <c r="F469" s="169"/>
      <c r="G469" s="169"/>
      <c r="H469" s="169"/>
      <c r="I469" s="169"/>
      <c r="J469" s="169"/>
      <c r="K469" s="169"/>
      <c r="L469" s="169"/>
      <c r="M469" s="169"/>
      <c r="N469" s="169"/>
      <c r="O469" s="169"/>
      <c r="P469" s="169"/>
      <c r="Q469" s="169"/>
      <c r="R469" s="169"/>
      <c r="S469" s="169"/>
      <c r="T469" s="169"/>
      <c r="U469" s="169"/>
      <c r="V469" s="169"/>
      <c r="W469" s="169"/>
      <c r="X469" s="169"/>
      <c r="Y469" s="169"/>
      <c r="Z469" s="169"/>
      <c r="AA469" s="169"/>
      <c r="AB469" s="169"/>
      <c r="AC469" s="169"/>
      <c r="AD469" s="169"/>
      <c r="AE469" s="169"/>
    </row>
    <row r="470" spans="1:31" x14ac:dyDescent="0.25">
      <c r="A470" s="169"/>
      <c r="B470" s="169"/>
      <c r="C470" s="169"/>
      <c r="D470" s="169"/>
      <c r="E470" s="169"/>
      <c r="F470" s="169"/>
      <c r="G470" s="169"/>
      <c r="H470" s="169"/>
      <c r="I470" s="169"/>
      <c r="J470" s="169"/>
      <c r="K470" s="169"/>
      <c r="L470" s="169"/>
      <c r="M470" s="169"/>
      <c r="N470" s="169"/>
      <c r="O470" s="169"/>
      <c r="P470" s="169"/>
      <c r="Q470" s="169"/>
      <c r="R470" s="169"/>
      <c r="S470" s="169"/>
      <c r="T470" s="169"/>
      <c r="U470" s="169"/>
      <c r="V470" s="169"/>
      <c r="W470" s="169"/>
      <c r="X470" s="169"/>
      <c r="Y470" s="169"/>
      <c r="Z470" s="169"/>
      <c r="AA470" s="169"/>
      <c r="AB470" s="169"/>
      <c r="AC470" s="169"/>
      <c r="AD470" s="169"/>
      <c r="AE470" s="169"/>
    </row>
    <row r="471" spans="1:31" x14ac:dyDescent="0.25">
      <c r="A471" s="169"/>
      <c r="B471" s="169"/>
      <c r="C471" s="169"/>
      <c r="D471" s="169"/>
      <c r="E471" s="169"/>
      <c r="F471" s="169"/>
      <c r="G471" s="169"/>
      <c r="H471" s="169"/>
      <c r="I471" s="169"/>
      <c r="J471" s="169"/>
      <c r="K471" s="169"/>
      <c r="L471" s="169"/>
      <c r="M471" s="169"/>
      <c r="N471" s="169"/>
      <c r="O471" s="169"/>
      <c r="P471" s="169"/>
      <c r="Q471" s="169"/>
      <c r="R471" s="169"/>
      <c r="S471" s="169"/>
      <c r="T471" s="169"/>
      <c r="U471" s="169"/>
      <c r="V471" s="169"/>
      <c r="W471" s="169"/>
      <c r="X471" s="169"/>
      <c r="Y471" s="169"/>
      <c r="Z471" s="169"/>
      <c r="AA471" s="169"/>
      <c r="AB471" s="169"/>
      <c r="AC471" s="169"/>
      <c r="AD471" s="169"/>
      <c r="AE471" s="169"/>
    </row>
    <row r="472" spans="1:31" x14ac:dyDescent="0.25">
      <c r="A472" s="169"/>
      <c r="B472" s="169"/>
      <c r="C472" s="169"/>
      <c r="D472" s="169"/>
      <c r="E472" s="169"/>
      <c r="F472" s="169"/>
      <c r="G472" s="169"/>
      <c r="H472" s="169"/>
      <c r="I472" s="169"/>
      <c r="J472" s="169"/>
      <c r="K472" s="169"/>
      <c r="L472" s="169"/>
      <c r="M472" s="169"/>
      <c r="N472" s="169"/>
      <c r="O472" s="169"/>
      <c r="P472" s="169"/>
      <c r="Q472" s="169"/>
      <c r="R472" s="169"/>
      <c r="S472" s="169"/>
      <c r="T472" s="169"/>
      <c r="U472" s="169"/>
      <c r="V472" s="169"/>
      <c r="W472" s="169"/>
      <c r="X472" s="169"/>
      <c r="Y472" s="169"/>
      <c r="Z472" s="169"/>
      <c r="AA472" s="169"/>
      <c r="AB472" s="169"/>
      <c r="AC472" s="169"/>
      <c r="AD472" s="169"/>
      <c r="AE472" s="169"/>
    </row>
    <row r="473" spans="1:31" x14ac:dyDescent="0.25">
      <c r="A473" s="169"/>
      <c r="B473" s="169"/>
      <c r="C473" s="169"/>
      <c r="D473" s="169"/>
      <c r="E473" s="169"/>
      <c r="F473" s="169"/>
      <c r="G473" s="169"/>
      <c r="H473" s="169"/>
      <c r="I473" s="169"/>
      <c r="J473" s="169"/>
      <c r="K473" s="169"/>
      <c r="L473" s="169"/>
      <c r="M473" s="169"/>
      <c r="N473" s="169"/>
      <c r="O473" s="169"/>
      <c r="P473" s="169"/>
      <c r="Q473" s="169"/>
      <c r="R473" s="169"/>
      <c r="S473" s="169"/>
      <c r="T473" s="169"/>
      <c r="U473" s="169"/>
      <c r="V473" s="169"/>
      <c r="W473" s="169"/>
      <c r="X473" s="169"/>
      <c r="Y473" s="169"/>
      <c r="Z473" s="169"/>
      <c r="AA473" s="169"/>
      <c r="AB473" s="169"/>
      <c r="AC473" s="169"/>
      <c r="AD473" s="169"/>
      <c r="AE473" s="169"/>
    </row>
    <row r="474" spans="1:31" x14ac:dyDescent="0.25">
      <c r="A474" s="169"/>
      <c r="B474" s="169"/>
      <c r="C474" s="169"/>
      <c r="D474" s="169"/>
      <c r="E474" s="169"/>
      <c r="F474" s="169"/>
      <c r="G474" s="169"/>
      <c r="H474" s="169"/>
      <c r="I474" s="169"/>
      <c r="J474" s="169"/>
      <c r="K474" s="169"/>
      <c r="L474" s="169"/>
      <c r="M474" s="169"/>
      <c r="N474" s="169"/>
      <c r="O474" s="169"/>
      <c r="P474" s="169"/>
      <c r="Q474" s="169"/>
      <c r="R474" s="169"/>
      <c r="S474" s="169"/>
      <c r="T474" s="169"/>
      <c r="U474" s="169"/>
      <c r="V474" s="169"/>
      <c r="W474" s="169"/>
      <c r="X474" s="169"/>
      <c r="Y474" s="169"/>
      <c r="Z474" s="169"/>
      <c r="AA474" s="169"/>
      <c r="AB474" s="169"/>
      <c r="AC474" s="169"/>
      <c r="AD474" s="169"/>
      <c r="AE474" s="169"/>
    </row>
    <row r="475" spans="1:31" x14ac:dyDescent="0.25">
      <c r="A475" s="169"/>
      <c r="B475" s="169"/>
      <c r="C475" s="169"/>
      <c r="D475" s="169"/>
      <c r="E475" s="169"/>
      <c r="F475" s="169"/>
      <c r="G475" s="169"/>
      <c r="H475" s="169"/>
      <c r="I475" s="169"/>
      <c r="J475" s="169"/>
      <c r="K475" s="169"/>
      <c r="L475" s="169"/>
      <c r="M475" s="169"/>
      <c r="N475" s="169"/>
      <c r="O475" s="169"/>
      <c r="P475" s="169"/>
      <c r="Q475" s="169"/>
      <c r="R475" s="169"/>
      <c r="S475" s="169"/>
      <c r="T475" s="169"/>
      <c r="U475" s="169"/>
      <c r="V475" s="169"/>
      <c r="W475" s="169"/>
      <c r="X475" s="169"/>
      <c r="Y475" s="169"/>
      <c r="Z475" s="169"/>
      <c r="AA475" s="169"/>
      <c r="AB475" s="169"/>
      <c r="AC475" s="169"/>
      <c r="AD475" s="169"/>
      <c r="AE475" s="169"/>
    </row>
    <row r="476" spans="1:31" x14ac:dyDescent="0.25">
      <c r="A476" s="169"/>
      <c r="B476" s="169"/>
      <c r="C476" s="169"/>
      <c r="D476" s="169"/>
      <c r="E476" s="169"/>
      <c r="F476" s="169"/>
      <c r="G476" s="169"/>
      <c r="H476" s="169"/>
      <c r="I476" s="169"/>
      <c r="J476" s="169"/>
      <c r="K476" s="169"/>
      <c r="L476" s="169"/>
      <c r="M476" s="169"/>
      <c r="N476" s="169"/>
      <c r="O476" s="169"/>
      <c r="P476" s="169"/>
      <c r="Q476" s="169"/>
      <c r="R476" s="169"/>
      <c r="S476" s="169"/>
      <c r="T476" s="169"/>
      <c r="U476" s="169"/>
      <c r="V476" s="169"/>
      <c r="W476" s="169"/>
      <c r="X476" s="169"/>
      <c r="Y476" s="169"/>
      <c r="Z476" s="169"/>
      <c r="AA476" s="169"/>
      <c r="AB476" s="169"/>
      <c r="AC476" s="169"/>
      <c r="AD476" s="169"/>
      <c r="AE476" s="169"/>
    </row>
    <row r="477" spans="1:31" x14ac:dyDescent="0.25">
      <c r="A477" s="169"/>
      <c r="B477" s="169"/>
      <c r="C477" s="169"/>
      <c r="D477" s="169"/>
      <c r="E477" s="169"/>
      <c r="F477" s="169"/>
      <c r="G477" s="169"/>
      <c r="H477" s="169"/>
      <c r="I477" s="169"/>
      <c r="J477" s="169"/>
      <c r="K477" s="169"/>
      <c r="L477" s="169"/>
      <c r="M477" s="169"/>
      <c r="N477" s="169"/>
      <c r="O477" s="169"/>
      <c r="P477" s="169"/>
      <c r="Q477" s="169"/>
      <c r="R477" s="169"/>
      <c r="S477" s="169"/>
      <c r="T477" s="169"/>
      <c r="U477" s="169"/>
      <c r="V477" s="169"/>
      <c r="W477" s="169"/>
      <c r="X477" s="169"/>
      <c r="Y477" s="169"/>
      <c r="Z477" s="169"/>
      <c r="AA477" s="169"/>
      <c r="AB477" s="169"/>
      <c r="AC477" s="169"/>
      <c r="AD477" s="169"/>
      <c r="AE477" s="169"/>
    </row>
    <row r="478" spans="1:31" x14ac:dyDescent="0.25">
      <c r="A478" s="169"/>
      <c r="B478" s="169"/>
      <c r="C478" s="169"/>
      <c r="D478" s="169"/>
      <c r="E478" s="169"/>
      <c r="F478" s="169"/>
      <c r="G478" s="169"/>
      <c r="H478" s="169"/>
      <c r="I478" s="169"/>
      <c r="J478" s="169"/>
      <c r="K478" s="169"/>
      <c r="L478" s="169"/>
      <c r="M478" s="169"/>
      <c r="N478" s="169"/>
      <c r="O478" s="169"/>
      <c r="P478" s="169"/>
      <c r="Q478" s="169"/>
      <c r="R478" s="169"/>
      <c r="S478" s="169"/>
      <c r="T478" s="169"/>
      <c r="U478" s="169"/>
      <c r="V478" s="169"/>
      <c r="W478" s="169"/>
      <c r="X478" s="169"/>
      <c r="Y478" s="169"/>
      <c r="Z478" s="169"/>
      <c r="AA478" s="169"/>
      <c r="AB478" s="169"/>
      <c r="AC478" s="169"/>
      <c r="AD478" s="169"/>
      <c r="AE478" s="169"/>
    </row>
    <row r="479" spans="1:31" x14ac:dyDescent="0.25">
      <c r="A479" s="169"/>
      <c r="B479" s="169"/>
      <c r="C479" s="169"/>
      <c r="D479" s="169"/>
      <c r="E479" s="169"/>
      <c r="F479" s="169"/>
      <c r="G479" s="169"/>
      <c r="H479" s="169"/>
      <c r="I479" s="169"/>
      <c r="J479" s="169"/>
      <c r="K479" s="169"/>
      <c r="L479" s="169"/>
      <c r="M479" s="169"/>
      <c r="N479" s="169"/>
      <c r="O479" s="169"/>
      <c r="P479" s="169"/>
      <c r="Q479" s="169"/>
      <c r="R479" s="169"/>
      <c r="S479" s="169"/>
      <c r="T479" s="169"/>
      <c r="U479" s="169"/>
      <c r="V479" s="169"/>
      <c r="W479" s="169"/>
      <c r="X479" s="169"/>
      <c r="Y479" s="169"/>
      <c r="Z479" s="169"/>
      <c r="AA479" s="169"/>
      <c r="AB479" s="169"/>
      <c r="AC479" s="169"/>
      <c r="AD479" s="169"/>
      <c r="AE479" s="169"/>
    </row>
    <row r="480" spans="1:31" x14ac:dyDescent="0.25">
      <c r="A480" s="169"/>
      <c r="B480" s="169"/>
      <c r="C480" s="169"/>
      <c r="D480" s="169"/>
      <c r="E480" s="169"/>
      <c r="F480" s="169"/>
      <c r="G480" s="169"/>
      <c r="H480" s="169"/>
      <c r="I480" s="169"/>
      <c r="J480" s="169"/>
      <c r="K480" s="169"/>
      <c r="L480" s="169"/>
      <c r="M480" s="169"/>
      <c r="N480" s="169"/>
      <c r="O480" s="169"/>
      <c r="P480" s="169"/>
      <c r="Q480" s="169"/>
      <c r="R480" s="169"/>
      <c r="S480" s="169"/>
      <c r="T480" s="169"/>
      <c r="U480" s="169"/>
      <c r="V480" s="169"/>
      <c r="W480" s="169"/>
      <c r="X480" s="169"/>
      <c r="Y480" s="169"/>
      <c r="Z480" s="169"/>
      <c r="AA480" s="169"/>
      <c r="AB480" s="169"/>
      <c r="AC480" s="169"/>
      <c r="AD480" s="169"/>
      <c r="AE480" s="169"/>
    </row>
    <row r="481" spans="1:31" x14ac:dyDescent="0.25">
      <c r="A481" s="169"/>
      <c r="B481" s="169"/>
      <c r="C481" s="169"/>
      <c r="D481" s="169"/>
      <c r="E481" s="169"/>
      <c r="F481" s="169"/>
      <c r="G481" s="169"/>
      <c r="H481" s="169"/>
      <c r="I481" s="169"/>
      <c r="J481" s="169"/>
      <c r="K481" s="169"/>
      <c r="L481" s="169"/>
      <c r="M481" s="169"/>
      <c r="N481" s="169"/>
      <c r="O481" s="169"/>
      <c r="P481" s="169"/>
      <c r="Q481" s="169"/>
      <c r="R481" s="169"/>
      <c r="S481" s="169"/>
      <c r="T481" s="169"/>
      <c r="U481" s="169"/>
      <c r="V481" s="169"/>
      <c r="W481" s="169"/>
      <c r="X481" s="169"/>
      <c r="Y481" s="169"/>
      <c r="Z481" s="169"/>
      <c r="AA481" s="169"/>
      <c r="AB481" s="169"/>
      <c r="AC481" s="169"/>
      <c r="AD481" s="169"/>
      <c r="AE481" s="169"/>
    </row>
    <row r="482" spans="1:31" x14ac:dyDescent="0.25">
      <c r="A482" s="169"/>
      <c r="B482" s="169"/>
      <c r="C482" s="169"/>
      <c r="D482" s="169"/>
      <c r="E482" s="169"/>
      <c r="F482" s="169"/>
      <c r="G482" s="169"/>
      <c r="H482" s="169"/>
      <c r="I482" s="169"/>
      <c r="J482" s="169"/>
      <c r="K482" s="169"/>
      <c r="L482" s="169"/>
      <c r="M482" s="169"/>
      <c r="N482" s="169"/>
      <c r="O482" s="169"/>
      <c r="P482" s="169"/>
      <c r="Q482" s="169"/>
      <c r="R482" s="169"/>
      <c r="S482" s="169"/>
      <c r="T482" s="169"/>
      <c r="U482" s="169"/>
      <c r="V482" s="169"/>
      <c r="W482" s="169"/>
      <c r="X482" s="169"/>
      <c r="Y482" s="169"/>
      <c r="Z482" s="169"/>
      <c r="AA482" s="169"/>
      <c r="AB482" s="169"/>
      <c r="AC482" s="169"/>
      <c r="AD482" s="169"/>
      <c r="AE482" s="169"/>
    </row>
    <row r="483" spans="1:31" x14ac:dyDescent="0.25">
      <c r="A483" s="169"/>
      <c r="B483" s="169"/>
      <c r="C483" s="169"/>
      <c r="D483" s="169"/>
      <c r="E483" s="169"/>
      <c r="F483" s="169"/>
      <c r="G483" s="169"/>
      <c r="H483" s="169"/>
      <c r="I483" s="169"/>
      <c r="J483" s="169"/>
      <c r="K483" s="169"/>
      <c r="L483" s="169"/>
      <c r="M483" s="169"/>
      <c r="N483" s="169"/>
      <c r="O483" s="169"/>
      <c r="P483" s="169"/>
      <c r="Q483" s="169"/>
      <c r="R483" s="169"/>
      <c r="S483" s="169"/>
      <c r="T483" s="169"/>
      <c r="U483" s="169"/>
      <c r="V483" s="169"/>
      <c r="W483" s="169"/>
      <c r="X483" s="169"/>
      <c r="Y483" s="169"/>
      <c r="Z483" s="169"/>
      <c r="AA483" s="169"/>
      <c r="AB483" s="169"/>
      <c r="AC483" s="169"/>
      <c r="AD483" s="169"/>
      <c r="AE483" s="169"/>
    </row>
    <row r="484" spans="1:31" x14ac:dyDescent="0.25">
      <c r="A484" s="169"/>
      <c r="B484" s="169"/>
      <c r="C484" s="169"/>
      <c r="D484" s="169"/>
      <c r="E484" s="169"/>
      <c r="F484" s="169"/>
      <c r="G484" s="169"/>
      <c r="H484" s="169"/>
      <c r="I484" s="169"/>
      <c r="J484" s="169"/>
      <c r="K484" s="169"/>
      <c r="L484" s="169"/>
      <c r="M484" s="169"/>
      <c r="N484" s="169"/>
      <c r="O484" s="169"/>
      <c r="P484" s="169"/>
      <c r="Q484" s="169"/>
      <c r="R484" s="169"/>
      <c r="S484" s="169"/>
      <c r="T484" s="169"/>
      <c r="U484" s="169"/>
      <c r="V484" s="169"/>
      <c r="W484" s="169"/>
      <c r="X484" s="169"/>
      <c r="Y484" s="169"/>
      <c r="Z484" s="169"/>
      <c r="AA484" s="169"/>
      <c r="AB484" s="169"/>
      <c r="AC484" s="169"/>
      <c r="AD484" s="169"/>
      <c r="AE484" s="169"/>
    </row>
    <row r="485" spans="1:31" x14ac:dyDescent="0.25">
      <c r="A485" s="169"/>
      <c r="B485" s="169"/>
      <c r="C485" s="169"/>
      <c r="D485" s="169"/>
      <c r="E485" s="169"/>
      <c r="F485" s="169"/>
      <c r="G485" s="169"/>
      <c r="H485" s="169"/>
      <c r="I485" s="169"/>
      <c r="J485" s="169"/>
      <c r="K485" s="169"/>
      <c r="L485" s="169"/>
      <c r="M485" s="169"/>
      <c r="N485" s="169"/>
      <c r="O485" s="169"/>
      <c r="P485" s="169"/>
      <c r="Q485" s="169"/>
      <c r="R485" s="169"/>
      <c r="S485" s="169"/>
      <c r="T485" s="169"/>
      <c r="U485" s="169"/>
      <c r="V485" s="169"/>
      <c r="W485" s="169"/>
      <c r="X485" s="169"/>
      <c r="Y485" s="169"/>
      <c r="Z485" s="169"/>
      <c r="AA485" s="169"/>
      <c r="AB485" s="169"/>
      <c r="AC485" s="169"/>
      <c r="AD485" s="169"/>
      <c r="AE485" s="169"/>
    </row>
    <row r="486" spans="1:31" x14ac:dyDescent="0.25">
      <c r="A486" s="169"/>
      <c r="B486" s="169"/>
      <c r="C486" s="169"/>
      <c r="D486" s="169"/>
      <c r="E486" s="169"/>
      <c r="F486" s="169"/>
      <c r="G486" s="169"/>
      <c r="H486" s="169"/>
      <c r="I486" s="169"/>
      <c r="J486" s="169"/>
      <c r="K486" s="169"/>
      <c r="L486" s="169"/>
      <c r="M486" s="169"/>
      <c r="N486" s="169"/>
      <c r="O486" s="169"/>
      <c r="P486" s="169"/>
      <c r="Q486" s="169"/>
      <c r="R486" s="169"/>
      <c r="S486" s="169"/>
      <c r="T486" s="169"/>
      <c r="U486" s="169"/>
      <c r="V486" s="169"/>
      <c r="W486" s="169"/>
      <c r="X486" s="169"/>
      <c r="Y486" s="169"/>
      <c r="Z486" s="169"/>
      <c r="AA486" s="169"/>
      <c r="AB486" s="169"/>
      <c r="AC486" s="169"/>
      <c r="AD486" s="169"/>
      <c r="AE486" s="169"/>
    </row>
    <row r="487" spans="1:31" x14ac:dyDescent="0.25">
      <c r="A487" s="169"/>
      <c r="B487" s="169"/>
      <c r="C487" s="169"/>
      <c r="D487" s="169"/>
      <c r="E487" s="169"/>
      <c r="F487" s="169"/>
      <c r="G487" s="169"/>
      <c r="H487" s="169"/>
      <c r="I487" s="169"/>
      <c r="J487" s="169"/>
      <c r="K487" s="169"/>
      <c r="L487" s="169"/>
      <c r="M487" s="169"/>
      <c r="N487" s="169"/>
      <c r="O487" s="169"/>
      <c r="P487" s="169"/>
      <c r="Q487" s="169"/>
      <c r="R487" s="169"/>
      <c r="S487" s="169"/>
      <c r="T487" s="169"/>
      <c r="U487" s="169"/>
      <c r="V487" s="169"/>
      <c r="W487" s="169"/>
      <c r="X487" s="169"/>
      <c r="Y487" s="169"/>
      <c r="Z487" s="169"/>
      <c r="AA487" s="169"/>
      <c r="AB487" s="169"/>
      <c r="AC487" s="169"/>
      <c r="AD487" s="169"/>
      <c r="AE487" s="169"/>
    </row>
    <row r="488" spans="1:31" x14ac:dyDescent="0.25">
      <c r="A488" s="169"/>
      <c r="B488" s="169"/>
      <c r="C488" s="169"/>
      <c r="D488" s="169"/>
      <c r="E488" s="169"/>
      <c r="F488" s="169"/>
      <c r="G488" s="169"/>
      <c r="H488" s="169"/>
      <c r="I488" s="169"/>
      <c r="J488" s="169"/>
      <c r="K488" s="169"/>
      <c r="L488" s="169"/>
      <c r="M488" s="169"/>
      <c r="N488" s="169"/>
      <c r="O488" s="169"/>
      <c r="P488" s="169"/>
      <c r="Q488" s="169"/>
      <c r="R488" s="169"/>
      <c r="S488" s="169"/>
      <c r="T488" s="169"/>
      <c r="U488" s="169"/>
      <c r="V488" s="169"/>
      <c r="W488" s="169"/>
      <c r="X488" s="169"/>
      <c r="Y488" s="169"/>
      <c r="Z488" s="169"/>
      <c r="AA488" s="169"/>
      <c r="AB488" s="169"/>
      <c r="AC488" s="169"/>
      <c r="AD488" s="169"/>
      <c r="AE488" s="169"/>
    </row>
    <row r="489" spans="1:31" x14ac:dyDescent="0.25">
      <c r="A489" s="169"/>
      <c r="B489" s="169"/>
      <c r="C489" s="169"/>
      <c r="D489" s="169"/>
      <c r="E489" s="169"/>
      <c r="F489" s="169"/>
      <c r="G489" s="169"/>
      <c r="H489" s="169"/>
      <c r="I489" s="169"/>
      <c r="J489" s="169"/>
      <c r="K489" s="169"/>
      <c r="L489" s="169"/>
      <c r="M489" s="169"/>
      <c r="N489" s="169"/>
      <c r="O489" s="169"/>
      <c r="P489" s="169"/>
      <c r="Q489" s="169"/>
      <c r="R489" s="169"/>
      <c r="S489" s="169"/>
      <c r="T489" s="169"/>
      <c r="U489" s="169"/>
      <c r="V489" s="169"/>
      <c r="W489" s="169"/>
      <c r="X489" s="169"/>
      <c r="Y489" s="169"/>
      <c r="Z489" s="169"/>
      <c r="AA489" s="169"/>
      <c r="AB489" s="169"/>
      <c r="AC489" s="169"/>
      <c r="AD489" s="169"/>
      <c r="AE489" s="169"/>
    </row>
    <row r="490" spans="1:31" x14ac:dyDescent="0.25">
      <c r="A490" s="169"/>
      <c r="B490" s="169"/>
      <c r="C490" s="169"/>
      <c r="D490" s="169"/>
      <c r="E490" s="169"/>
      <c r="F490" s="169"/>
      <c r="G490" s="169"/>
      <c r="H490" s="169"/>
      <c r="I490" s="169"/>
      <c r="J490" s="169"/>
      <c r="K490" s="169"/>
      <c r="L490" s="169"/>
      <c r="M490" s="169"/>
      <c r="N490" s="169"/>
      <c r="O490" s="169"/>
      <c r="P490" s="169"/>
      <c r="Q490" s="169"/>
      <c r="R490" s="169"/>
      <c r="S490" s="169"/>
      <c r="T490" s="169"/>
      <c r="U490" s="169"/>
      <c r="V490" s="169"/>
      <c r="W490" s="169"/>
      <c r="X490" s="169"/>
      <c r="Y490" s="169"/>
      <c r="Z490" s="169"/>
      <c r="AA490" s="169"/>
      <c r="AB490" s="169"/>
      <c r="AC490" s="169"/>
      <c r="AD490" s="169"/>
      <c r="AE490" s="169"/>
    </row>
    <row r="491" spans="1:31" x14ac:dyDescent="0.25">
      <c r="A491" s="169"/>
      <c r="B491" s="169"/>
      <c r="C491" s="169"/>
      <c r="D491" s="169"/>
      <c r="E491" s="169"/>
      <c r="F491" s="169"/>
      <c r="G491" s="169"/>
      <c r="H491" s="169"/>
      <c r="I491" s="169"/>
      <c r="J491" s="169"/>
      <c r="K491" s="169"/>
      <c r="L491" s="169"/>
      <c r="M491" s="169"/>
      <c r="N491" s="169"/>
      <c r="O491" s="169"/>
      <c r="P491" s="169"/>
      <c r="Q491" s="169"/>
      <c r="R491" s="169"/>
      <c r="S491" s="169"/>
      <c r="T491" s="169"/>
      <c r="U491" s="169"/>
      <c r="V491" s="169"/>
      <c r="W491" s="169"/>
      <c r="X491" s="169"/>
      <c r="Y491" s="169"/>
      <c r="Z491" s="169"/>
      <c r="AA491" s="169"/>
      <c r="AB491" s="169"/>
      <c r="AC491" s="169"/>
      <c r="AD491" s="169"/>
      <c r="AE491" s="169"/>
    </row>
    <row r="492" spans="1:31" x14ac:dyDescent="0.25">
      <c r="A492" s="169"/>
      <c r="B492" s="169"/>
      <c r="C492" s="169"/>
      <c r="D492" s="169"/>
      <c r="E492" s="169"/>
      <c r="F492" s="169"/>
      <c r="G492" s="169"/>
      <c r="H492" s="169"/>
      <c r="I492" s="169"/>
      <c r="J492" s="169"/>
      <c r="K492" s="169"/>
      <c r="L492" s="169"/>
      <c r="M492" s="169"/>
      <c r="N492" s="169"/>
      <c r="O492" s="169"/>
      <c r="P492" s="169"/>
      <c r="Q492" s="169"/>
      <c r="R492" s="169"/>
      <c r="S492" s="169"/>
      <c r="T492" s="169"/>
      <c r="U492" s="169"/>
      <c r="V492" s="169"/>
      <c r="W492" s="169"/>
      <c r="X492" s="169"/>
      <c r="Y492" s="169"/>
      <c r="Z492" s="169"/>
      <c r="AA492" s="169"/>
      <c r="AB492" s="169"/>
      <c r="AC492" s="169"/>
      <c r="AD492" s="169"/>
      <c r="AE492" s="169"/>
    </row>
    <row r="493" spans="1:31" x14ac:dyDescent="0.25">
      <c r="A493" s="169"/>
      <c r="B493" s="169"/>
      <c r="C493" s="169"/>
      <c r="D493" s="169"/>
      <c r="E493" s="169"/>
      <c r="F493" s="169"/>
      <c r="G493" s="169"/>
      <c r="H493" s="169"/>
      <c r="I493" s="169"/>
      <c r="J493" s="169"/>
      <c r="K493" s="169"/>
      <c r="L493" s="169"/>
      <c r="M493" s="169"/>
      <c r="N493" s="169"/>
      <c r="O493" s="169"/>
      <c r="P493" s="169"/>
      <c r="Q493" s="169"/>
      <c r="R493" s="169"/>
      <c r="S493" s="169"/>
      <c r="T493" s="169"/>
      <c r="U493" s="169"/>
      <c r="V493" s="169"/>
      <c r="W493" s="169"/>
      <c r="X493" s="169"/>
      <c r="Y493" s="169"/>
      <c r="Z493" s="169"/>
      <c r="AA493" s="169"/>
      <c r="AB493" s="169"/>
      <c r="AC493" s="169"/>
      <c r="AD493" s="169"/>
      <c r="AE493" s="169"/>
    </row>
    <row r="494" spans="1:31" x14ac:dyDescent="0.25">
      <c r="A494" s="169"/>
      <c r="B494" s="169"/>
      <c r="C494" s="169"/>
      <c r="D494" s="169"/>
      <c r="E494" s="169"/>
      <c r="F494" s="169"/>
      <c r="G494" s="169"/>
      <c r="H494" s="169"/>
      <c r="I494" s="169"/>
      <c r="J494" s="169"/>
      <c r="K494" s="169"/>
      <c r="L494" s="169"/>
      <c r="M494" s="169"/>
      <c r="N494" s="169"/>
      <c r="O494" s="169"/>
      <c r="P494" s="169"/>
      <c r="Q494" s="169"/>
      <c r="R494" s="169"/>
      <c r="S494" s="169"/>
      <c r="T494" s="169"/>
      <c r="U494" s="169"/>
      <c r="V494" s="169"/>
      <c r="W494" s="169"/>
      <c r="X494" s="169"/>
      <c r="Y494" s="169"/>
      <c r="Z494" s="169"/>
      <c r="AA494" s="169"/>
      <c r="AB494" s="169"/>
      <c r="AC494" s="169"/>
      <c r="AD494" s="169"/>
      <c r="AE494" s="169"/>
    </row>
    <row r="495" spans="1:31" x14ac:dyDescent="0.25">
      <c r="A495" s="169"/>
      <c r="B495" s="169"/>
      <c r="C495" s="169"/>
      <c r="D495" s="169"/>
      <c r="E495" s="169"/>
      <c r="F495" s="169"/>
      <c r="G495" s="169"/>
      <c r="H495" s="169"/>
      <c r="I495" s="169"/>
      <c r="J495" s="169"/>
      <c r="K495" s="169"/>
      <c r="L495" s="169"/>
      <c r="M495" s="169"/>
      <c r="N495" s="169"/>
      <c r="O495" s="169"/>
      <c r="P495" s="169"/>
      <c r="Q495" s="169"/>
      <c r="R495" s="169"/>
      <c r="S495" s="169"/>
      <c r="T495" s="169"/>
      <c r="U495" s="169"/>
      <c r="V495" s="169"/>
      <c r="W495" s="169"/>
      <c r="X495" s="169"/>
      <c r="Y495" s="169"/>
      <c r="Z495" s="169"/>
      <c r="AA495" s="169"/>
      <c r="AB495" s="169"/>
      <c r="AC495" s="169"/>
      <c r="AD495" s="169"/>
      <c r="AE495" s="169"/>
    </row>
    <row r="496" spans="1:31" x14ac:dyDescent="0.25">
      <c r="A496" s="169"/>
      <c r="B496" s="169"/>
      <c r="C496" s="169"/>
      <c r="D496" s="169"/>
      <c r="E496" s="169"/>
      <c r="F496" s="169"/>
      <c r="G496" s="169"/>
      <c r="H496" s="169"/>
      <c r="I496" s="169"/>
      <c r="J496" s="169"/>
      <c r="K496" s="169"/>
      <c r="L496" s="169"/>
      <c r="M496" s="169"/>
      <c r="N496" s="169"/>
      <c r="O496" s="169"/>
      <c r="P496" s="169"/>
      <c r="Q496" s="169"/>
      <c r="R496" s="169"/>
      <c r="S496" s="169"/>
      <c r="T496" s="169"/>
      <c r="U496" s="169"/>
      <c r="V496" s="169"/>
      <c r="W496" s="169"/>
      <c r="X496" s="169"/>
      <c r="Y496" s="169"/>
      <c r="Z496" s="169"/>
      <c r="AA496" s="169"/>
      <c r="AB496" s="169"/>
      <c r="AC496" s="169"/>
      <c r="AD496" s="169"/>
      <c r="AE496" s="169"/>
    </row>
    <row r="497" spans="1:31" x14ac:dyDescent="0.25">
      <c r="A497" s="169"/>
      <c r="B497" s="169"/>
      <c r="C497" s="169"/>
      <c r="D497" s="169"/>
      <c r="E497" s="169"/>
      <c r="F497" s="169"/>
      <c r="G497" s="169"/>
      <c r="H497" s="169"/>
      <c r="I497" s="169"/>
      <c r="J497" s="169"/>
      <c r="K497" s="169"/>
      <c r="L497" s="169"/>
      <c r="M497" s="169"/>
      <c r="N497" s="169"/>
      <c r="O497" s="169"/>
      <c r="P497" s="169"/>
      <c r="Q497" s="169"/>
      <c r="R497" s="169"/>
      <c r="S497" s="169"/>
      <c r="T497" s="169"/>
      <c r="U497" s="169"/>
      <c r="V497" s="169"/>
      <c r="W497" s="169"/>
      <c r="X497" s="169"/>
      <c r="Y497" s="169"/>
      <c r="Z497" s="169"/>
      <c r="AA497" s="169"/>
      <c r="AB497" s="169"/>
      <c r="AC497" s="169"/>
      <c r="AD497" s="169"/>
      <c r="AE497" s="169"/>
    </row>
    <row r="498" spans="1:31" x14ac:dyDescent="0.25">
      <c r="A498" s="169"/>
      <c r="B498" s="169"/>
      <c r="C498" s="169"/>
      <c r="D498" s="169"/>
      <c r="E498" s="169"/>
      <c r="F498" s="169"/>
      <c r="G498" s="169"/>
      <c r="H498" s="169"/>
      <c r="I498" s="169"/>
      <c r="J498" s="169"/>
      <c r="K498" s="169"/>
      <c r="L498" s="169"/>
      <c r="M498" s="169"/>
      <c r="N498" s="169"/>
      <c r="O498" s="169"/>
      <c r="P498" s="169"/>
      <c r="Q498" s="169"/>
      <c r="R498" s="169"/>
      <c r="S498" s="169"/>
      <c r="T498" s="169"/>
      <c r="U498" s="169"/>
      <c r="V498" s="169"/>
      <c r="W498" s="169"/>
      <c r="X498" s="169"/>
      <c r="Y498" s="169"/>
      <c r="Z498" s="169"/>
      <c r="AA498" s="169"/>
      <c r="AB498" s="169"/>
      <c r="AC498" s="169"/>
      <c r="AD498" s="169"/>
      <c r="AE498" s="169"/>
    </row>
    <row r="499" spans="1:31" x14ac:dyDescent="0.25">
      <c r="A499" s="169"/>
      <c r="B499" s="169"/>
      <c r="C499" s="169"/>
      <c r="D499" s="169"/>
      <c r="E499" s="169"/>
      <c r="F499" s="169"/>
      <c r="G499" s="169"/>
      <c r="H499" s="169"/>
      <c r="I499" s="169"/>
      <c r="J499" s="169"/>
      <c r="K499" s="169"/>
      <c r="L499" s="169"/>
      <c r="M499" s="169"/>
      <c r="N499" s="169"/>
      <c r="O499" s="169"/>
      <c r="P499" s="169"/>
      <c r="Q499" s="169"/>
      <c r="R499" s="169"/>
      <c r="S499" s="169"/>
      <c r="T499" s="169"/>
      <c r="U499" s="169"/>
      <c r="V499" s="169"/>
      <c r="W499" s="169"/>
      <c r="X499" s="169"/>
      <c r="Y499" s="169"/>
      <c r="Z499" s="169"/>
      <c r="AA499" s="169"/>
      <c r="AB499" s="169"/>
      <c r="AC499" s="169"/>
      <c r="AD499" s="169"/>
      <c r="AE499" s="169"/>
    </row>
    <row r="500" spans="1:31" x14ac:dyDescent="0.25">
      <c r="A500" s="169"/>
      <c r="B500" s="169"/>
      <c r="C500" s="169"/>
      <c r="D500" s="169"/>
      <c r="E500" s="169"/>
      <c r="F500" s="169"/>
      <c r="G500" s="169"/>
      <c r="H500" s="169"/>
      <c r="I500" s="169"/>
      <c r="J500" s="169"/>
      <c r="K500" s="169"/>
      <c r="L500" s="169"/>
      <c r="M500" s="169"/>
      <c r="N500" s="169"/>
      <c r="O500" s="169"/>
      <c r="P500" s="169"/>
      <c r="Q500" s="169"/>
      <c r="R500" s="169"/>
      <c r="S500" s="169"/>
      <c r="T500" s="169"/>
      <c r="U500" s="169"/>
      <c r="V500" s="169"/>
      <c r="W500" s="169"/>
      <c r="X500" s="169"/>
      <c r="Y500" s="169"/>
      <c r="Z500" s="169"/>
      <c r="AA500" s="169"/>
      <c r="AB500" s="169"/>
      <c r="AC500" s="169"/>
      <c r="AD500" s="169"/>
      <c r="AE500" s="169"/>
    </row>
    <row r="501" spans="1:31" x14ac:dyDescent="0.25">
      <c r="A501" s="169"/>
      <c r="B501" s="169"/>
      <c r="C501" s="169"/>
      <c r="D501" s="169"/>
      <c r="E501" s="169"/>
      <c r="F501" s="169"/>
      <c r="G501" s="169"/>
      <c r="H501" s="169"/>
      <c r="I501" s="169"/>
      <c r="J501" s="169"/>
      <c r="K501" s="169"/>
      <c r="L501" s="169"/>
      <c r="M501" s="169"/>
      <c r="N501" s="169"/>
      <c r="O501" s="169"/>
      <c r="P501" s="169"/>
      <c r="Q501" s="169"/>
      <c r="R501" s="169"/>
      <c r="S501" s="169"/>
      <c r="T501" s="169"/>
      <c r="U501" s="169"/>
      <c r="V501" s="169"/>
      <c r="W501" s="169"/>
      <c r="X501" s="169"/>
      <c r="Y501" s="169"/>
      <c r="Z501" s="169"/>
      <c r="AA501" s="169"/>
      <c r="AB501" s="169"/>
      <c r="AC501" s="169"/>
      <c r="AD501" s="169"/>
      <c r="AE501" s="169"/>
    </row>
    <row r="502" spans="1:31" x14ac:dyDescent="0.25">
      <c r="A502" s="169"/>
      <c r="B502" s="169"/>
      <c r="C502" s="169"/>
      <c r="D502" s="169"/>
      <c r="E502" s="169"/>
      <c r="F502" s="169"/>
      <c r="G502" s="169"/>
      <c r="H502" s="169"/>
      <c r="I502" s="169"/>
      <c r="J502" s="169"/>
      <c r="K502" s="169"/>
      <c r="L502" s="169"/>
      <c r="M502" s="169"/>
      <c r="N502" s="169"/>
      <c r="O502" s="169"/>
      <c r="P502" s="169"/>
      <c r="Q502" s="169"/>
      <c r="R502" s="169"/>
      <c r="S502" s="169"/>
      <c r="T502" s="169"/>
      <c r="U502" s="169"/>
      <c r="V502" s="169"/>
      <c r="W502" s="169"/>
      <c r="X502" s="169"/>
      <c r="Y502" s="169"/>
      <c r="Z502" s="169"/>
      <c r="AA502" s="169"/>
      <c r="AB502" s="169"/>
      <c r="AC502" s="169"/>
      <c r="AD502" s="169"/>
      <c r="AE502" s="169"/>
    </row>
    <row r="503" spans="1:31" x14ac:dyDescent="0.25">
      <c r="A503" s="169"/>
      <c r="B503" s="169"/>
      <c r="C503" s="169"/>
      <c r="D503" s="169"/>
      <c r="E503" s="169"/>
      <c r="F503" s="169"/>
      <c r="G503" s="169"/>
      <c r="H503" s="169"/>
      <c r="I503" s="169"/>
      <c r="J503" s="169"/>
      <c r="K503" s="169"/>
      <c r="L503" s="169"/>
      <c r="M503" s="169"/>
      <c r="N503" s="169"/>
      <c r="O503" s="169"/>
      <c r="P503" s="169"/>
      <c r="Q503" s="169"/>
      <c r="R503" s="169"/>
      <c r="S503" s="169"/>
      <c r="T503" s="169"/>
      <c r="U503" s="169"/>
      <c r="V503" s="169"/>
      <c r="W503" s="169"/>
      <c r="X503" s="169"/>
      <c r="Y503" s="169"/>
      <c r="Z503" s="169"/>
      <c r="AA503" s="169"/>
      <c r="AB503" s="169"/>
      <c r="AC503" s="169"/>
      <c r="AD503" s="169"/>
      <c r="AE503" s="169"/>
    </row>
    <row r="504" spans="1:31" x14ac:dyDescent="0.25">
      <c r="A504" s="169"/>
      <c r="B504" s="169"/>
      <c r="C504" s="169"/>
      <c r="D504" s="169"/>
      <c r="E504" s="169"/>
      <c r="F504" s="169"/>
      <c r="G504" s="169"/>
      <c r="H504" s="169"/>
      <c r="I504" s="169"/>
      <c r="J504" s="169"/>
      <c r="K504" s="169"/>
      <c r="L504" s="169"/>
      <c r="M504" s="169"/>
      <c r="N504" s="169"/>
      <c r="O504" s="169"/>
      <c r="P504" s="169"/>
      <c r="Q504" s="169"/>
      <c r="R504" s="169"/>
      <c r="S504" s="169"/>
      <c r="T504" s="169"/>
      <c r="U504" s="169"/>
      <c r="V504" s="169"/>
      <c r="W504" s="169"/>
      <c r="X504" s="169"/>
      <c r="Y504" s="169"/>
      <c r="Z504" s="169"/>
      <c r="AA504" s="169"/>
      <c r="AB504" s="169"/>
      <c r="AC504" s="169"/>
      <c r="AD504" s="169"/>
      <c r="AE504" s="169"/>
    </row>
    <row r="505" spans="1:31" x14ac:dyDescent="0.25">
      <c r="A505" s="169"/>
      <c r="B505" s="169"/>
      <c r="C505" s="169"/>
      <c r="D505" s="169"/>
      <c r="E505" s="169"/>
      <c r="F505" s="169"/>
      <c r="G505" s="169"/>
      <c r="H505" s="169"/>
      <c r="I505" s="169"/>
      <c r="J505" s="169"/>
      <c r="K505" s="169"/>
      <c r="L505" s="169"/>
      <c r="M505" s="169"/>
      <c r="N505" s="169"/>
      <c r="O505" s="169"/>
      <c r="P505" s="169"/>
      <c r="Q505" s="169"/>
      <c r="R505" s="169"/>
      <c r="S505" s="169"/>
      <c r="T505" s="169"/>
      <c r="U505" s="169"/>
      <c r="V505" s="169"/>
      <c r="W505" s="169"/>
      <c r="X505" s="169"/>
      <c r="Y505" s="169"/>
      <c r="Z505" s="169"/>
      <c r="AA505" s="169"/>
      <c r="AB505" s="169"/>
      <c r="AC505" s="169"/>
      <c r="AD505" s="169"/>
      <c r="AE505" s="169"/>
    </row>
    <row r="506" spans="1:31" x14ac:dyDescent="0.25">
      <c r="A506" s="169"/>
      <c r="B506" s="169"/>
      <c r="C506" s="169"/>
      <c r="D506" s="169"/>
      <c r="E506" s="169"/>
      <c r="F506" s="169"/>
      <c r="G506" s="169"/>
      <c r="H506" s="169"/>
      <c r="I506" s="169"/>
      <c r="J506" s="169"/>
      <c r="K506" s="169"/>
      <c r="L506" s="169"/>
      <c r="M506" s="169"/>
      <c r="N506" s="169"/>
      <c r="O506" s="169"/>
      <c r="P506" s="169"/>
      <c r="Q506" s="169"/>
      <c r="R506" s="169"/>
      <c r="S506" s="169"/>
      <c r="T506" s="169"/>
      <c r="U506" s="169"/>
      <c r="V506" s="169"/>
      <c r="W506" s="169"/>
      <c r="X506" s="169"/>
      <c r="Y506" s="169"/>
      <c r="Z506" s="169"/>
      <c r="AA506" s="169"/>
      <c r="AB506" s="169"/>
      <c r="AC506" s="169"/>
      <c r="AD506" s="169"/>
      <c r="AE506" s="169"/>
    </row>
    <row r="507" spans="1:31" x14ac:dyDescent="0.25">
      <c r="A507" s="169"/>
      <c r="B507" s="169"/>
      <c r="C507" s="169"/>
      <c r="D507" s="169"/>
      <c r="E507" s="169"/>
      <c r="F507" s="169"/>
      <c r="G507" s="169"/>
      <c r="H507" s="169"/>
      <c r="I507" s="169"/>
      <c r="J507" s="169"/>
      <c r="K507" s="169"/>
      <c r="L507" s="169"/>
      <c r="M507" s="169"/>
      <c r="N507" s="169"/>
      <c r="O507" s="169"/>
      <c r="P507" s="169"/>
      <c r="Q507" s="169"/>
      <c r="R507" s="169"/>
      <c r="S507" s="169"/>
      <c r="T507" s="169"/>
      <c r="U507" s="169"/>
      <c r="V507" s="169"/>
      <c r="W507" s="169"/>
      <c r="X507" s="169"/>
      <c r="Y507" s="169"/>
      <c r="Z507" s="169"/>
      <c r="AA507" s="169"/>
      <c r="AB507" s="169"/>
      <c r="AC507" s="169"/>
      <c r="AD507" s="169"/>
      <c r="AE507" s="169"/>
    </row>
    <row r="508" spans="1:31" x14ac:dyDescent="0.25">
      <c r="A508" s="169"/>
      <c r="B508" s="169"/>
      <c r="C508" s="169"/>
      <c r="D508" s="169"/>
      <c r="E508" s="169"/>
      <c r="F508" s="169"/>
      <c r="G508" s="169"/>
      <c r="H508" s="169"/>
      <c r="I508" s="169"/>
      <c r="J508" s="169"/>
      <c r="K508" s="169"/>
      <c r="L508" s="169"/>
      <c r="M508" s="169"/>
      <c r="N508" s="169"/>
      <c r="O508" s="169"/>
      <c r="P508" s="169"/>
      <c r="Q508" s="169"/>
      <c r="R508" s="169"/>
      <c r="S508" s="169"/>
      <c r="T508" s="169"/>
      <c r="U508" s="169"/>
      <c r="V508" s="169"/>
      <c r="W508" s="169"/>
      <c r="X508" s="169"/>
      <c r="Y508" s="169"/>
      <c r="Z508" s="169"/>
      <c r="AA508" s="169"/>
      <c r="AB508" s="169"/>
      <c r="AC508" s="169"/>
      <c r="AD508" s="169"/>
      <c r="AE508" s="169"/>
    </row>
    <row r="509" spans="1:31" x14ac:dyDescent="0.25">
      <c r="A509" s="169"/>
      <c r="B509" s="169"/>
      <c r="C509" s="169"/>
      <c r="D509" s="169"/>
      <c r="E509" s="169"/>
      <c r="F509" s="169"/>
      <c r="G509" s="169"/>
      <c r="H509" s="169"/>
      <c r="I509" s="169"/>
      <c r="J509" s="169"/>
      <c r="K509" s="169"/>
      <c r="L509" s="169"/>
      <c r="M509" s="169"/>
      <c r="N509" s="169"/>
      <c r="O509" s="169"/>
      <c r="P509" s="169"/>
      <c r="Q509" s="169"/>
      <c r="R509" s="169"/>
      <c r="S509" s="169"/>
      <c r="T509" s="169"/>
      <c r="U509" s="169"/>
      <c r="V509" s="169"/>
      <c r="W509" s="169"/>
      <c r="X509" s="169"/>
      <c r="Y509" s="169"/>
      <c r="Z509" s="169"/>
      <c r="AA509" s="169"/>
      <c r="AB509" s="169"/>
      <c r="AC509" s="169"/>
      <c r="AD509" s="169"/>
      <c r="AE509" s="169"/>
    </row>
    <row r="510" spans="1:31" x14ac:dyDescent="0.25">
      <c r="A510" s="169"/>
      <c r="B510" s="169"/>
      <c r="C510" s="169"/>
      <c r="D510" s="169"/>
      <c r="E510" s="169"/>
      <c r="F510" s="169"/>
      <c r="G510" s="169"/>
      <c r="H510" s="169"/>
      <c r="I510" s="169"/>
      <c r="J510" s="169"/>
      <c r="K510" s="169"/>
      <c r="L510" s="169"/>
      <c r="M510" s="169"/>
      <c r="N510" s="169"/>
      <c r="O510" s="169"/>
      <c r="P510" s="169"/>
      <c r="Q510" s="169"/>
      <c r="R510" s="169"/>
      <c r="S510" s="169"/>
      <c r="T510" s="169"/>
      <c r="U510" s="169"/>
      <c r="V510" s="169"/>
      <c r="W510" s="169"/>
      <c r="X510" s="169"/>
      <c r="Y510" s="169"/>
      <c r="Z510" s="169"/>
      <c r="AA510" s="169"/>
      <c r="AB510" s="169"/>
      <c r="AC510" s="169"/>
      <c r="AD510" s="169"/>
      <c r="AE510" s="169"/>
    </row>
    <row r="511" spans="1:31" x14ac:dyDescent="0.25">
      <c r="A511" s="169"/>
      <c r="B511" s="169"/>
      <c r="C511" s="169"/>
      <c r="D511" s="169"/>
      <c r="E511" s="169"/>
      <c r="F511" s="169"/>
      <c r="G511" s="169"/>
      <c r="H511" s="169"/>
      <c r="I511" s="169"/>
      <c r="J511" s="169"/>
      <c r="K511" s="169"/>
      <c r="L511" s="169"/>
      <c r="M511" s="169"/>
      <c r="N511" s="169"/>
      <c r="O511" s="169"/>
      <c r="P511" s="169"/>
      <c r="Q511" s="169"/>
      <c r="R511" s="169"/>
      <c r="S511" s="169"/>
      <c r="T511" s="169"/>
      <c r="U511" s="169"/>
      <c r="V511" s="169"/>
      <c r="W511" s="169"/>
      <c r="X511" s="169"/>
      <c r="Y511" s="169"/>
      <c r="Z511" s="169"/>
      <c r="AA511" s="169"/>
      <c r="AB511" s="169"/>
      <c r="AC511" s="169"/>
      <c r="AD511" s="169"/>
      <c r="AE511" s="169"/>
    </row>
    <row r="512" spans="1:31" x14ac:dyDescent="0.25">
      <c r="A512" s="169"/>
      <c r="B512" s="169"/>
      <c r="C512" s="169"/>
      <c r="D512" s="169"/>
      <c r="E512" s="169"/>
      <c r="F512" s="169"/>
      <c r="G512" s="169"/>
      <c r="H512" s="169"/>
      <c r="I512" s="169"/>
      <c r="J512" s="169"/>
      <c r="K512" s="169"/>
      <c r="L512" s="169"/>
      <c r="M512" s="169"/>
      <c r="N512" s="169"/>
      <c r="O512" s="169"/>
      <c r="P512" s="169"/>
      <c r="Q512" s="169"/>
      <c r="R512" s="169"/>
      <c r="S512" s="169"/>
      <c r="T512" s="169"/>
      <c r="U512" s="169"/>
      <c r="V512" s="169"/>
      <c r="W512" s="169"/>
      <c r="X512" s="169"/>
      <c r="Y512" s="169"/>
      <c r="Z512" s="169"/>
      <c r="AA512" s="169"/>
      <c r="AB512" s="169"/>
      <c r="AC512" s="169"/>
      <c r="AD512" s="169"/>
      <c r="AE512" s="169"/>
    </row>
    <row r="513" spans="1:31" x14ac:dyDescent="0.25">
      <c r="A513" s="169"/>
      <c r="B513" s="169"/>
      <c r="C513" s="169"/>
      <c r="D513" s="169"/>
      <c r="E513" s="169"/>
      <c r="F513" s="169"/>
      <c r="G513" s="169"/>
      <c r="H513" s="169"/>
      <c r="I513" s="169"/>
      <c r="J513" s="169"/>
      <c r="K513" s="169"/>
      <c r="L513" s="169"/>
      <c r="M513" s="169"/>
      <c r="N513" s="169"/>
      <c r="O513" s="169"/>
      <c r="P513" s="169"/>
      <c r="Q513" s="169"/>
      <c r="R513" s="169"/>
      <c r="S513" s="169"/>
      <c r="T513" s="169"/>
      <c r="U513" s="169"/>
      <c r="V513" s="169"/>
      <c r="W513" s="169"/>
      <c r="X513" s="169"/>
      <c r="Y513" s="169"/>
      <c r="Z513" s="169"/>
      <c r="AA513" s="169"/>
      <c r="AB513" s="169"/>
      <c r="AC513" s="169"/>
      <c r="AD513" s="169"/>
      <c r="AE513" s="169"/>
    </row>
    <row r="514" spans="1:31" x14ac:dyDescent="0.25">
      <c r="A514" s="169"/>
      <c r="B514" s="169"/>
      <c r="C514" s="169"/>
      <c r="D514" s="169"/>
      <c r="E514" s="169"/>
      <c r="F514" s="169"/>
      <c r="G514" s="169"/>
      <c r="H514" s="169"/>
      <c r="I514" s="169"/>
      <c r="J514" s="169"/>
      <c r="K514" s="169"/>
      <c r="L514" s="169"/>
      <c r="M514" s="169"/>
      <c r="N514" s="169"/>
      <c r="O514" s="169"/>
      <c r="P514" s="169"/>
      <c r="Q514" s="169"/>
      <c r="R514" s="169"/>
      <c r="S514" s="169"/>
      <c r="T514" s="169"/>
      <c r="U514" s="169"/>
      <c r="V514" s="169"/>
      <c r="W514" s="169"/>
      <c r="X514" s="169"/>
      <c r="Y514" s="169"/>
      <c r="Z514" s="169"/>
      <c r="AA514" s="169"/>
      <c r="AB514" s="169"/>
      <c r="AC514" s="169"/>
      <c r="AD514" s="169"/>
      <c r="AE514" s="169"/>
    </row>
    <row r="515" spans="1:31" x14ac:dyDescent="0.25">
      <c r="A515" s="169"/>
      <c r="B515" s="169"/>
      <c r="C515" s="169"/>
      <c r="D515" s="169"/>
      <c r="E515" s="169"/>
      <c r="F515" s="169"/>
      <c r="G515" s="169"/>
      <c r="H515" s="169"/>
      <c r="I515" s="169"/>
      <c r="J515" s="169"/>
      <c r="K515" s="169"/>
      <c r="L515" s="169"/>
      <c r="M515" s="169"/>
      <c r="N515" s="169"/>
      <c r="O515" s="169"/>
      <c r="P515" s="169"/>
      <c r="Q515" s="169"/>
      <c r="R515" s="169"/>
      <c r="S515" s="169"/>
      <c r="T515" s="169"/>
      <c r="U515" s="169"/>
      <c r="V515" s="169"/>
      <c r="W515" s="169"/>
      <c r="X515" s="169"/>
      <c r="Y515" s="169"/>
      <c r="Z515" s="169"/>
      <c r="AA515" s="169"/>
      <c r="AB515" s="169"/>
      <c r="AC515" s="169"/>
      <c r="AD515" s="169"/>
      <c r="AE515" s="169"/>
    </row>
    <row r="516" spans="1:31" x14ac:dyDescent="0.25">
      <c r="A516" s="169"/>
      <c r="B516" s="169"/>
      <c r="C516" s="169"/>
      <c r="D516" s="169"/>
      <c r="E516" s="169"/>
      <c r="F516" s="169"/>
      <c r="G516" s="169"/>
      <c r="H516" s="169"/>
      <c r="I516" s="169"/>
      <c r="J516" s="169"/>
      <c r="K516" s="169"/>
      <c r="L516" s="169"/>
      <c r="M516" s="169"/>
      <c r="N516" s="169"/>
      <c r="O516" s="169"/>
      <c r="P516" s="169"/>
      <c r="Q516" s="169"/>
      <c r="R516" s="169"/>
      <c r="S516" s="169"/>
      <c r="T516" s="169"/>
      <c r="U516" s="169"/>
      <c r="V516" s="169"/>
      <c r="W516" s="169"/>
      <c r="X516" s="169"/>
      <c r="Y516" s="169"/>
      <c r="Z516" s="169"/>
      <c r="AA516" s="169"/>
      <c r="AB516" s="169"/>
      <c r="AC516" s="169"/>
      <c r="AD516" s="169"/>
      <c r="AE516" s="169"/>
    </row>
    <row r="517" spans="1:31" x14ac:dyDescent="0.25">
      <c r="A517" s="169"/>
      <c r="B517" s="169"/>
      <c r="C517" s="169"/>
      <c r="D517" s="169"/>
      <c r="E517" s="169"/>
      <c r="F517" s="169"/>
      <c r="G517" s="169"/>
      <c r="H517" s="169"/>
      <c r="I517" s="169"/>
      <c r="J517" s="169"/>
      <c r="K517" s="169"/>
      <c r="L517" s="169"/>
      <c r="M517" s="169"/>
      <c r="N517" s="169"/>
      <c r="O517" s="169"/>
      <c r="P517" s="169"/>
      <c r="Q517" s="169"/>
      <c r="R517" s="169"/>
      <c r="S517" s="169"/>
      <c r="T517" s="169"/>
      <c r="U517" s="169"/>
      <c r="V517" s="169"/>
      <c r="W517" s="169"/>
      <c r="X517" s="169"/>
      <c r="Y517" s="169"/>
      <c r="Z517" s="169"/>
      <c r="AA517" s="169"/>
      <c r="AB517" s="169"/>
      <c r="AC517" s="169"/>
      <c r="AD517" s="169"/>
      <c r="AE517" s="169"/>
    </row>
    <row r="518" spans="1:31" x14ac:dyDescent="0.25">
      <c r="A518" s="169"/>
      <c r="B518" s="169"/>
      <c r="C518" s="169"/>
      <c r="D518" s="169"/>
      <c r="E518" s="169"/>
      <c r="F518" s="169"/>
      <c r="G518" s="169"/>
      <c r="H518" s="169"/>
      <c r="I518" s="169"/>
      <c r="J518" s="169"/>
      <c r="K518" s="169"/>
      <c r="L518" s="169"/>
      <c r="M518" s="169"/>
      <c r="N518" s="169"/>
      <c r="O518" s="169"/>
      <c r="P518" s="169"/>
      <c r="Q518" s="169"/>
      <c r="R518" s="169"/>
      <c r="S518" s="169"/>
      <c r="T518" s="169"/>
      <c r="U518" s="169"/>
      <c r="V518" s="169"/>
      <c r="W518" s="169"/>
      <c r="X518" s="169"/>
      <c r="Y518" s="169"/>
      <c r="Z518" s="169"/>
      <c r="AA518" s="169"/>
      <c r="AB518" s="169"/>
      <c r="AC518" s="169"/>
      <c r="AD518" s="169"/>
      <c r="AE518" s="169"/>
    </row>
    <row r="519" spans="1:31" x14ac:dyDescent="0.25">
      <c r="A519" s="169"/>
      <c r="B519" s="169"/>
      <c r="C519" s="169"/>
      <c r="D519" s="169"/>
      <c r="E519" s="169"/>
      <c r="F519" s="169"/>
      <c r="G519" s="169"/>
      <c r="H519" s="169"/>
      <c r="I519" s="169"/>
      <c r="J519" s="169"/>
      <c r="K519" s="169"/>
      <c r="L519" s="169"/>
      <c r="M519" s="169"/>
      <c r="N519" s="169"/>
      <c r="O519" s="169"/>
      <c r="P519" s="169"/>
      <c r="Q519" s="169"/>
      <c r="R519" s="169"/>
      <c r="S519" s="169"/>
      <c r="T519" s="169"/>
      <c r="U519" s="169"/>
      <c r="V519" s="169"/>
      <c r="W519" s="169"/>
      <c r="X519" s="169"/>
      <c r="Y519" s="169"/>
      <c r="Z519" s="169"/>
      <c r="AA519" s="169"/>
      <c r="AB519" s="169"/>
      <c r="AC519" s="169"/>
      <c r="AD519" s="169"/>
      <c r="AE519" s="169"/>
    </row>
    <row r="520" spans="1:31" x14ac:dyDescent="0.25">
      <c r="A520" s="169"/>
      <c r="B520" s="169"/>
      <c r="C520" s="169"/>
      <c r="D520" s="169"/>
      <c r="E520" s="169"/>
      <c r="F520" s="169"/>
      <c r="G520" s="169"/>
      <c r="H520" s="169"/>
      <c r="I520" s="169"/>
      <c r="J520" s="169"/>
      <c r="K520" s="169"/>
      <c r="L520" s="169"/>
      <c r="M520" s="169"/>
      <c r="N520" s="169"/>
      <c r="O520" s="169"/>
      <c r="P520" s="169"/>
      <c r="Q520" s="169"/>
      <c r="R520" s="169"/>
      <c r="S520" s="169"/>
      <c r="T520" s="169"/>
      <c r="U520" s="169"/>
      <c r="V520" s="169"/>
      <c r="W520" s="169"/>
      <c r="X520" s="169"/>
      <c r="Y520" s="169"/>
      <c r="Z520" s="169"/>
      <c r="AA520" s="169"/>
      <c r="AB520" s="169"/>
      <c r="AC520" s="169"/>
      <c r="AD520" s="169"/>
      <c r="AE520" s="169"/>
    </row>
    <row r="521" spans="1:31" x14ac:dyDescent="0.25">
      <c r="A521" s="169"/>
      <c r="B521" s="169"/>
      <c r="C521" s="169"/>
      <c r="D521" s="169"/>
      <c r="E521" s="169"/>
      <c r="F521" s="169"/>
      <c r="G521" s="169"/>
      <c r="H521" s="169"/>
      <c r="I521" s="169"/>
      <c r="J521" s="169"/>
      <c r="K521" s="169"/>
      <c r="L521" s="169"/>
      <c r="M521" s="169"/>
      <c r="N521" s="169"/>
      <c r="O521" s="169"/>
      <c r="P521" s="169"/>
      <c r="Q521" s="169"/>
      <c r="R521" s="169"/>
      <c r="S521" s="169"/>
      <c r="T521" s="169"/>
      <c r="U521" s="169"/>
      <c r="V521" s="169"/>
      <c r="W521" s="169"/>
      <c r="X521" s="169"/>
      <c r="Y521" s="169"/>
      <c r="Z521" s="169"/>
      <c r="AA521" s="169"/>
      <c r="AB521" s="169"/>
      <c r="AC521" s="169"/>
      <c r="AD521" s="169"/>
      <c r="AE521" s="169"/>
    </row>
    <row r="522" spans="1:31" x14ac:dyDescent="0.25">
      <c r="A522" s="169"/>
      <c r="B522" s="169"/>
      <c r="C522" s="169"/>
      <c r="D522" s="169"/>
      <c r="E522" s="169"/>
      <c r="F522" s="169"/>
      <c r="G522" s="169"/>
      <c r="H522" s="169"/>
      <c r="I522" s="169"/>
      <c r="J522" s="169"/>
      <c r="K522" s="169"/>
      <c r="L522" s="169"/>
      <c r="M522" s="169"/>
      <c r="N522" s="169"/>
      <c r="O522" s="169"/>
      <c r="P522" s="169"/>
      <c r="Q522" s="169"/>
      <c r="R522" s="169"/>
      <c r="S522" s="169"/>
      <c r="T522" s="169"/>
      <c r="U522" s="169"/>
      <c r="V522" s="169"/>
      <c r="W522" s="169"/>
      <c r="X522" s="169"/>
      <c r="Y522" s="169"/>
      <c r="Z522" s="169"/>
      <c r="AA522" s="169"/>
      <c r="AB522" s="169"/>
      <c r="AC522" s="169"/>
      <c r="AD522" s="169"/>
      <c r="AE522" s="169"/>
    </row>
    <row r="523" spans="1:31" x14ac:dyDescent="0.25">
      <c r="A523" s="169"/>
      <c r="B523" s="169"/>
      <c r="C523" s="169"/>
      <c r="D523" s="169"/>
      <c r="E523" s="169"/>
      <c r="F523" s="169"/>
      <c r="G523" s="169"/>
      <c r="H523" s="169"/>
      <c r="I523" s="169"/>
      <c r="J523" s="169"/>
      <c r="K523" s="169"/>
      <c r="L523" s="169"/>
      <c r="M523" s="169"/>
      <c r="N523" s="169"/>
      <c r="O523" s="169"/>
      <c r="P523" s="169"/>
      <c r="Q523" s="169"/>
      <c r="R523" s="169"/>
      <c r="S523" s="169"/>
      <c r="T523" s="169"/>
      <c r="U523" s="169"/>
      <c r="V523" s="169"/>
      <c r="W523" s="169"/>
      <c r="X523" s="169"/>
      <c r="Y523" s="169"/>
      <c r="Z523" s="169"/>
      <c r="AA523" s="169"/>
      <c r="AB523" s="169"/>
      <c r="AC523" s="169"/>
      <c r="AD523" s="169"/>
      <c r="AE523" s="169"/>
    </row>
    <row r="524" spans="1:31" x14ac:dyDescent="0.25">
      <c r="A524" s="169"/>
      <c r="B524" s="169"/>
      <c r="C524" s="169"/>
      <c r="D524" s="169"/>
      <c r="E524" s="169"/>
      <c r="F524" s="169"/>
      <c r="G524" s="169"/>
      <c r="H524" s="169"/>
      <c r="I524" s="169"/>
      <c r="J524" s="169"/>
      <c r="K524" s="169"/>
      <c r="L524" s="169"/>
      <c r="M524" s="169"/>
      <c r="N524" s="169"/>
      <c r="O524" s="169"/>
      <c r="P524" s="169"/>
      <c r="Q524" s="169"/>
      <c r="R524" s="169"/>
      <c r="S524" s="169"/>
      <c r="T524" s="169"/>
      <c r="U524" s="169"/>
      <c r="V524" s="169"/>
      <c r="W524" s="169"/>
      <c r="X524" s="169"/>
      <c r="Y524" s="169"/>
      <c r="Z524" s="169"/>
      <c r="AA524" s="169"/>
      <c r="AB524" s="169"/>
      <c r="AC524" s="169"/>
      <c r="AD524" s="169"/>
      <c r="AE524" s="169"/>
    </row>
    <row r="525" spans="1:31" x14ac:dyDescent="0.25">
      <c r="A525" s="169"/>
      <c r="B525" s="169"/>
      <c r="C525" s="169"/>
      <c r="D525" s="169"/>
      <c r="E525" s="169"/>
      <c r="F525" s="169"/>
      <c r="G525" s="169"/>
      <c r="H525" s="169"/>
      <c r="I525" s="169"/>
      <c r="J525" s="169"/>
      <c r="K525" s="169"/>
      <c r="L525" s="169"/>
      <c r="M525" s="169"/>
      <c r="N525" s="169"/>
      <c r="O525" s="169"/>
      <c r="P525" s="169"/>
      <c r="Q525" s="169"/>
      <c r="R525" s="169"/>
      <c r="S525" s="169"/>
      <c r="T525" s="169"/>
      <c r="U525" s="169"/>
      <c r="V525" s="169"/>
      <c r="W525" s="169"/>
      <c r="X525" s="169"/>
      <c r="Y525" s="169"/>
      <c r="Z525" s="169"/>
      <c r="AA525" s="169"/>
      <c r="AB525" s="169"/>
      <c r="AC525" s="169"/>
      <c r="AD525" s="169"/>
      <c r="AE525" s="169"/>
    </row>
    <row r="526" spans="1:31" x14ac:dyDescent="0.25">
      <c r="A526" s="169"/>
      <c r="B526" s="169"/>
      <c r="C526" s="169"/>
      <c r="D526" s="169"/>
      <c r="E526" s="169"/>
      <c r="F526" s="169"/>
      <c r="G526" s="169"/>
      <c r="H526" s="169"/>
      <c r="I526" s="169"/>
      <c r="J526" s="169"/>
      <c r="K526" s="169"/>
      <c r="L526" s="169"/>
      <c r="M526" s="169"/>
      <c r="N526" s="169"/>
      <c r="O526" s="169"/>
      <c r="P526" s="169"/>
      <c r="Q526" s="169"/>
      <c r="R526" s="169"/>
      <c r="S526" s="169"/>
      <c r="T526" s="169"/>
      <c r="U526" s="169"/>
      <c r="V526" s="169"/>
      <c r="W526" s="169"/>
      <c r="X526" s="169"/>
      <c r="Y526" s="169"/>
      <c r="Z526" s="169"/>
      <c r="AA526" s="169"/>
      <c r="AB526" s="169"/>
      <c r="AC526" s="169"/>
      <c r="AD526" s="169"/>
      <c r="AE526" s="169"/>
    </row>
    <row r="527" spans="1:31" x14ac:dyDescent="0.25">
      <c r="A527" s="169"/>
      <c r="B527" s="169"/>
      <c r="C527" s="169"/>
      <c r="D527" s="169"/>
      <c r="E527" s="169"/>
      <c r="F527" s="169"/>
      <c r="G527" s="169"/>
      <c r="H527" s="169"/>
      <c r="I527" s="169"/>
      <c r="J527" s="169"/>
      <c r="K527" s="169"/>
      <c r="L527" s="169"/>
      <c r="M527" s="169"/>
      <c r="N527" s="169"/>
      <c r="O527" s="169"/>
      <c r="P527" s="169"/>
      <c r="Q527" s="169"/>
      <c r="R527" s="169"/>
      <c r="S527" s="169"/>
      <c r="T527" s="169"/>
      <c r="U527" s="169"/>
      <c r="V527" s="169"/>
      <c r="W527" s="169"/>
      <c r="X527" s="169"/>
      <c r="Y527" s="169"/>
      <c r="Z527" s="169"/>
      <c r="AA527" s="169"/>
      <c r="AB527" s="169"/>
      <c r="AC527" s="169"/>
      <c r="AD527" s="169"/>
      <c r="AE527" s="169"/>
    </row>
    <row r="528" spans="1:31" x14ac:dyDescent="0.25">
      <c r="A528" s="169"/>
      <c r="B528" s="169"/>
      <c r="C528" s="169"/>
      <c r="D528" s="169"/>
      <c r="E528" s="169"/>
      <c r="F528" s="169"/>
      <c r="G528" s="169"/>
      <c r="H528" s="169"/>
      <c r="I528" s="169"/>
      <c r="J528" s="169"/>
      <c r="K528" s="169"/>
      <c r="L528" s="169"/>
      <c r="M528" s="169"/>
      <c r="N528" s="169"/>
      <c r="O528" s="169"/>
      <c r="P528" s="169"/>
      <c r="Q528" s="169"/>
      <c r="R528" s="169"/>
      <c r="S528" s="169"/>
      <c r="T528" s="169"/>
      <c r="U528" s="169"/>
      <c r="V528" s="169"/>
      <c r="W528" s="169"/>
      <c r="X528" s="169"/>
      <c r="Y528" s="169"/>
      <c r="Z528" s="169"/>
      <c r="AA528" s="169"/>
      <c r="AB528" s="169"/>
      <c r="AC528" s="169"/>
      <c r="AD528" s="169"/>
      <c r="AE528" s="169"/>
    </row>
    <row r="529" spans="1:31" x14ac:dyDescent="0.25">
      <c r="A529" s="169"/>
      <c r="B529" s="169"/>
      <c r="C529" s="169"/>
      <c r="D529" s="169"/>
      <c r="E529" s="169"/>
      <c r="F529" s="169"/>
      <c r="G529" s="169"/>
      <c r="H529" s="169"/>
      <c r="I529" s="169"/>
      <c r="J529" s="169"/>
      <c r="K529" s="169"/>
      <c r="L529" s="169"/>
      <c r="M529" s="169"/>
      <c r="N529" s="169"/>
      <c r="O529" s="169"/>
      <c r="P529" s="169"/>
      <c r="Q529" s="169"/>
      <c r="R529" s="169"/>
      <c r="S529" s="169"/>
      <c r="T529" s="169"/>
      <c r="U529" s="169"/>
      <c r="V529" s="169"/>
      <c r="W529" s="169"/>
      <c r="X529" s="169"/>
      <c r="Y529" s="169"/>
      <c r="Z529" s="169"/>
      <c r="AA529" s="169"/>
      <c r="AB529" s="169"/>
      <c r="AC529" s="169"/>
      <c r="AD529" s="169"/>
      <c r="AE529" s="169"/>
    </row>
    <row r="530" spans="1:31" x14ac:dyDescent="0.25">
      <c r="A530" s="169"/>
      <c r="B530" s="169"/>
      <c r="C530" s="169"/>
      <c r="D530" s="169"/>
      <c r="E530" s="169"/>
      <c r="F530" s="169"/>
      <c r="G530" s="169"/>
      <c r="H530" s="169"/>
      <c r="I530" s="169"/>
      <c r="J530" s="169"/>
      <c r="K530" s="169"/>
      <c r="L530" s="169"/>
      <c r="M530" s="169"/>
      <c r="N530" s="169"/>
      <c r="O530" s="169"/>
      <c r="P530" s="169"/>
      <c r="Q530" s="169"/>
      <c r="R530" s="169"/>
      <c r="S530" s="169"/>
      <c r="T530" s="169"/>
      <c r="U530" s="169"/>
      <c r="V530" s="169"/>
      <c r="W530" s="169"/>
      <c r="X530" s="169"/>
      <c r="Y530" s="169"/>
      <c r="Z530" s="169"/>
      <c r="AA530" s="169"/>
      <c r="AB530" s="169"/>
      <c r="AC530" s="169"/>
      <c r="AD530" s="169"/>
      <c r="AE530" s="169"/>
    </row>
    <row r="531" spans="1:31" x14ac:dyDescent="0.25">
      <c r="A531" s="169"/>
      <c r="B531" s="169"/>
      <c r="C531" s="169"/>
      <c r="D531" s="169"/>
      <c r="E531" s="169"/>
      <c r="F531" s="169"/>
      <c r="G531" s="169"/>
      <c r="H531" s="169"/>
      <c r="I531" s="169"/>
      <c r="J531" s="169"/>
      <c r="K531" s="169"/>
      <c r="L531" s="169"/>
      <c r="M531" s="169"/>
      <c r="N531" s="169"/>
      <c r="O531" s="169"/>
      <c r="P531" s="169"/>
      <c r="Q531" s="169"/>
      <c r="R531" s="169"/>
      <c r="S531" s="169"/>
      <c r="T531" s="169"/>
      <c r="U531" s="169"/>
      <c r="V531" s="169"/>
      <c r="W531" s="169"/>
      <c r="X531" s="169"/>
      <c r="Y531" s="169"/>
      <c r="Z531" s="169"/>
      <c r="AA531" s="169"/>
      <c r="AB531" s="169"/>
      <c r="AC531" s="169"/>
      <c r="AD531" s="169"/>
      <c r="AE531" s="169"/>
    </row>
    <row r="532" spans="1:31" x14ac:dyDescent="0.25">
      <c r="A532" s="169"/>
      <c r="B532" s="169"/>
      <c r="C532" s="169"/>
      <c r="D532" s="169"/>
      <c r="E532" s="169"/>
      <c r="F532" s="169"/>
      <c r="G532" s="169"/>
      <c r="H532" s="169"/>
      <c r="I532" s="169"/>
      <c r="J532" s="169"/>
      <c r="K532" s="169"/>
      <c r="L532" s="169"/>
      <c r="M532" s="169"/>
      <c r="N532" s="169"/>
      <c r="O532" s="169"/>
      <c r="P532" s="169"/>
      <c r="Q532" s="169"/>
      <c r="R532" s="169"/>
      <c r="S532" s="169"/>
      <c r="T532" s="169"/>
      <c r="U532" s="169"/>
      <c r="V532" s="169"/>
      <c r="W532" s="169"/>
      <c r="X532" s="169"/>
      <c r="Y532" s="169"/>
      <c r="Z532" s="169"/>
      <c r="AA532" s="169"/>
      <c r="AB532" s="169"/>
      <c r="AC532" s="169"/>
      <c r="AD532" s="169"/>
      <c r="AE532" s="169"/>
    </row>
    <row r="533" spans="1:31" x14ac:dyDescent="0.25">
      <c r="A533" s="169"/>
      <c r="B533" s="169"/>
      <c r="C533" s="169"/>
      <c r="D533" s="169"/>
      <c r="E533" s="169"/>
      <c r="F533" s="169"/>
      <c r="G533" s="169"/>
      <c r="H533" s="169"/>
      <c r="I533" s="169"/>
      <c r="J533" s="169"/>
      <c r="K533" s="169"/>
      <c r="L533" s="169"/>
      <c r="M533" s="169"/>
      <c r="N533" s="169"/>
      <c r="O533" s="169"/>
      <c r="P533" s="169"/>
      <c r="Q533" s="169"/>
      <c r="R533" s="169"/>
      <c r="S533" s="169"/>
      <c r="T533" s="169"/>
      <c r="U533" s="169"/>
      <c r="V533" s="169"/>
      <c r="W533" s="169"/>
      <c r="X533" s="169"/>
      <c r="Y533" s="169"/>
      <c r="Z533" s="169"/>
      <c r="AA533" s="169"/>
      <c r="AB533" s="169"/>
      <c r="AC533" s="169"/>
      <c r="AD533" s="169"/>
      <c r="AE533" s="169"/>
    </row>
    <row r="534" spans="1:31" x14ac:dyDescent="0.25">
      <c r="A534" s="169"/>
      <c r="B534" s="169"/>
      <c r="C534" s="169"/>
      <c r="D534" s="169"/>
      <c r="E534" s="169"/>
      <c r="F534" s="169"/>
      <c r="G534" s="169"/>
      <c r="H534" s="169"/>
      <c r="I534" s="169"/>
      <c r="J534" s="169"/>
      <c r="K534" s="169"/>
      <c r="L534" s="169"/>
      <c r="M534" s="169"/>
      <c r="N534" s="169"/>
      <c r="O534" s="169"/>
      <c r="P534" s="169"/>
      <c r="Q534" s="169"/>
      <c r="R534" s="169"/>
      <c r="S534" s="169"/>
      <c r="T534" s="169"/>
      <c r="U534" s="169"/>
      <c r="V534" s="169"/>
      <c r="W534" s="169"/>
      <c r="X534" s="169"/>
      <c r="Y534" s="169"/>
      <c r="Z534" s="169"/>
      <c r="AA534" s="169"/>
      <c r="AB534" s="169"/>
      <c r="AC534" s="169"/>
      <c r="AD534" s="169"/>
      <c r="AE534" s="169"/>
    </row>
    <row r="535" spans="1:31" x14ac:dyDescent="0.25">
      <c r="A535" s="169"/>
      <c r="B535" s="169"/>
      <c r="C535" s="169"/>
      <c r="D535" s="169"/>
      <c r="E535" s="169"/>
      <c r="F535" s="169"/>
      <c r="G535" s="169"/>
      <c r="H535" s="169"/>
      <c r="I535" s="169"/>
      <c r="J535" s="169"/>
      <c r="K535" s="169"/>
      <c r="L535" s="169"/>
      <c r="M535" s="169"/>
      <c r="N535" s="169"/>
      <c r="O535" s="169"/>
      <c r="P535" s="169"/>
      <c r="Q535" s="169"/>
      <c r="R535" s="169"/>
      <c r="S535" s="169"/>
      <c r="T535" s="169"/>
      <c r="U535" s="169"/>
      <c r="V535" s="169"/>
      <c r="W535" s="169"/>
      <c r="X535" s="169"/>
      <c r="Y535" s="169"/>
      <c r="Z535" s="169"/>
      <c r="AA535" s="169"/>
      <c r="AB535" s="169"/>
      <c r="AC535" s="169"/>
      <c r="AD535" s="169"/>
      <c r="AE535" s="169"/>
    </row>
    <row r="536" spans="1:31" x14ac:dyDescent="0.25">
      <c r="A536" s="169"/>
      <c r="B536" s="169"/>
      <c r="C536" s="169"/>
      <c r="D536" s="169"/>
      <c r="E536" s="169"/>
      <c r="F536" s="169"/>
      <c r="G536" s="169"/>
      <c r="H536" s="169"/>
      <c r="I536" s="169"/>
      <c r="J536" s="169"/>
      <c r="K536" s="169"/>
      <c r="L536" s="169"/>
      <c r="M536" s="169"/>
      <c r="N536" s="169"/>
      <c r="O536" s="169"/>
      <c r="P536" s="169"/>
      <c r="Q536" s="169"/>
      <c r="R536" s="169"/>
      <c r="S536" s="169"/>
      <c r="T536" s="169"/>
      <c r="U536" s="169"/>
      <c r="V536" s="169"/>
      <c r="W536" s="169"/>
      <c r="X536" s="169"/>
      <c r="Y536" s="169"/>
      <c r="Z536" s="169"/>
      <c r="AA536" s="169"/>
      <c r="AB536" s="169"/>
      <c r="AC536" s="169"/>
      <c r="AD536" s="169"/>
      <c r="AE536" s="169"/>
    </row>
    <row r="537" spans="1:31" x14ac:dyDescent="0.25">
      <c r="A537" s="169"/>
      <c r="B537" s="169"/>
      <c r="C537" s="169"/>
      <c r="D537" s="169"/>
      <c r="E537" s="169"/>
      <c r="F537" s="169"/>
      <c r="G537" s="169"/>
      <c r="H537" s="169"/>
      <c r="I537" s="169"/>
      <c r="J537" s="169"/>
      <c r="K537" s="169"/>
      <c r="L537" s="169"/>
      <c r="M537" s="169"/>
      <c r="N537" s="169"/>
      <c r="O537" s="169"/>
      <c r="P537" s="169"/>
      <c r="Q537" s="169"/>
      <c r="R537" s="169"/>
      <c r="S537" s="169"/>
      <c r="T537" s="169"/>
      <c r="U537" s="169"/>
      <c r="V537" s="169"/>
      <c r="W537" s="169"/>
      <c r="X537" s="169"/>
      <c r="Y537" s="169"/>
      <c r="Z537" s="169"/>
      <c r="AA537" s="169"/>
      <c r="AB537" s="169"/>
      <c r="AC537" s="169"/>
      <c r="AD537" s="169"/>
      <c r="AE537" s="169"/>
    </row>
    <row r="538" spans="1:31" x14ac:dyDescent="0.25">
      <c r="A538" s="169"/>
      <c r="B538" s="169"/>
      <c r="C538" s="169"/>
      <c r="D538" s="169"/>
      <c r="E538" s="169"/>
      <c r="F538" s="169"/>
      <c r="G538" s="169"/>
      <c r="H538" s="169"/>
      <c r="I538" s="169"/>
      <c r="J538" s="169"/>
      <c r="K538" s="169"/>
      <c r="L538" s="169"/>
      <c r="M538" s="169"/>
      <c r="N538" s="169"/>
      <c r="O538" s="169"/>
      <c r="P538" s="169"/>
      <c r="Q538" s="169"/>
      <c r="R538" s="169"/>
      <c r="S538" s="169"/>
      <c r="T538" s="169"/>
      <c r="U538" s="169"/>
      <c r="V538" s="169"/>
      <c r="W538" s="169"/>
      <c r="X538" s="169"/>
      <c r="Y538" s="169"/>
      <c r="Z538" s="169"/>
      <c r="AA538" s="169"/>
      <c r="AB538" s="169"/>
      <c r="AC538" s="169"/>
      <c r="AD538" s="169"/>
      <c r="AE538" s="169"/>
    </row>
    <row r="539" spans="1:31" x14ac:dyDescent="0.25">
      <c r="A539" s="169"/>
      <c r="B539" s="169"/>
      <c r="C539" s="169"/>
      <c r="D539" s="169"/>
      <c r="E539" s="169"/>
      <c r="F539" s="169"/>
      <c r="G539" s="169"/>
      <c r="H539" s="169"/>
      <c r="I539" s="169"/>
      <c r="J539" s="169"/>
      <c r="K539" s="169"/>
      <c r="L539" s="169"/>
      <c r="M539" s="169"/>
      <c r="N539" s="169"/>
      <c r="O539" s="169"/>
      <c r="P539" s="169"/>
      <c r="Q539" s="169"/>
      <c r="R539" s="169"/>
      <c r="S539" s="169"/>
      <c r="T539" s="169"/>
      <c r="U539" s="169"/>
      <c r="V539" s="169"/>
      <c r="W539" s="169"/>
      <c r="X539" s="169"/>
      <c r="Y539" s="169"/>
      <c r="Z539" s="169"/>
      <c r="AA539" s="169"/>
      <c r="AB539" s="169"/>
      <c r="AC539" s="169"/>
      <c r="AD539" s="169"/>
      <c r="AE539" s="169"/>
    </row>
    <row r="540" spans="1:31" x14ac:dyDescent="0.25">
      <c r="A540" s="169"/>
      <c r="B540" s="169"/>
      <c r="C540" s="169"/>
      <c r="D540" s="169"/>
      <c r="E540" s="169"/>
      <c r="F540" s="169"/>
      <c r="G540" s="169"/>
      <c r="H540" s="169"/>
      <c r="I540" s="169"/>
      <c r="J540" s="169"/>
      <c r="K540" s="169"/>
      <c r="L540" s="169"/>
      <c r="M540" s="169"/>
      <c r="N540" s="169"/>
      <c r="O540" s="169"/>
      <c r="P540" s="169"/>
      <c r="Q540" s="169"/>
      <c r="R540" s="169"/>
      <c r="S540" s="169"/>
      <c r="T540" s="169"/>
      <c r="U540" s="169"/>
      <c r="V540" s="169"/>
      <c r="W540" s="169"/>
      <c r="X540" s="169"/>
      <c r="Y540" s="169"/>
      <c r="Z540" s="169"/>
      <c r="AA540" s="169"/>
      <c r="AB540" s="169"/>
      <c r="AC540" s="169"/>
      <c r="AD540" s="169"/>
      <c r="AE540" s="169"/>
    </row>
    <row r="541" spans="1:31" x14ac:dyDescent="0.25">
      <c r="A541" s="169"/>
      <c r="B541" s="169"/>
      <c r="C541" s="169"/>
      <c r="D541" s="169"/>
      <c r="E541" s="169"/>
      <c r="F541" s="169"/>
      <c r="G541" s="169"/>
      <c r="H541" s="169"/>
      <c r="I541" s="169"/>
      <c r="J541" s="169"/>
      <c r="K541" s="169"/>
      <c r="L541" s="169"/>
      <c r="M541" s="169"/>
      <c r="N541" s="169"/>
      <c r="O541" s="169"/>
      <c r="P541" s="169"/>
      <c r="Q541" s="169"/>
      <c r="R541" s="169"/>
      <c r="S541" s="169"/>
      <c r="T541" s="169"/>
      <c r="U541" s="169"/>
      <c r="V541" s="169"/>
      <c r="W541" s="169"/>
      <c r="X541" s="169"/>
      <c r="Y541" s="169"/>
      <c r="Z541" s="169"/>
      <c r="AA541" s="169"/>
      <c r="AB541" s="169"/>
      <c r="AC541" s="169"/>
      <c r="AD541" s="169"/>
      <c r="AE541" s="169"/>
    </row>
    <row r="542" spans="1:31" x14ac:dyDescent="0.25">
      <c r="A542" s="169"/>
      <c r="B542" s="169"/>
      <c r="C542" s="169"/>
      <c r="D542" s="169"/>
      <c r="E542" s="169"/>
      <c r="F542" s="169"/>
      <c r="G542" s="169"/>
      <c r="H542" s="169"/>
      <c r="I542" s="169"/>
      <c r="J542" s="169"/>
      <c r="K542" s="169"/>
      <c r="L542" s="169"/>
      <c r="M542" s="169"/>
      <c r="N542" s="169"/>
      <c r="O542" s="169"/>
      <c r="P542" s="169"/>
      <c r="Q542" s="169"/>
      <c r="R542" s="169"/>
      <c r="S542" s="169"/>
      <c r="T542" s="169"/>
      <c r="U542" s="169"/>
      <c r="V542" s="169"/>
      <c r="W542" s="169"/>
      <c r="X542" s="169"/>
      <c r="Y542" s="169"/>
      <c r="Z542" s="169"/>
      <c r="AA542" s="169"/>
      <c r="AB542" s="169"/>
      <c r="AC542" s="169"/>
      <c r="AD542" s="169"/>
      <c r="AE542" s="169"/>
    </row>
    <row r="543" spans="1:31" x14ac:dyDescent="0.25">
      <c r="A543" s="169"/>
      <c r="B543" s="169"/>
      <c r="C543" s="169"/>
      <c r="D543" s="169"/>
      <c r="E543" s="169"/>
      <c r="F543" s="169"/>
      <c r="G543" s="169"/>
      <c r="H543" s="169"/>
      <c r="I543" s="169"/>
      <c r="J543" s="169"/>
      <c r="K543" s="169"/>
      <c r="L543" s="169"/>
      <c r="M543" s="169"/>
      <c r="N543" s="169"/>
      <c r="O543" s="169"/>
      <c r="P543" s="169"/>
      <c r="Q543" s="169"/>
      <c r="R543" s="169"/>
      <c r="S543" s="169"/>
      <c r="T543" s="169"/>
      <c r="U543" s="169"/>
      <c r="V543" s="169"/>
      <c r="W543" s="169"/>
      <c r="X543" s="169"/>
      <c r="Y543" s="169"/>
      <c r="Z543" s="169"/>
      <c r="AA543" s="169"/>
      <c r="AB543" s="169"/>
      <c r="AC543" s="169"/>
      <c r="AD543" s="169"/>
      <c r="AE543" s="169"/>
    </row>
    <row r="544" spans="1:31" x14ac:dyDescent="0.25">
      <c r="A544" s="169"/>
      <c r="B544" s="169"/>
      <c r="C544" s="169"/>
      <c r="D544" s="169"/>
      <c r="E544" s="169"/>
      <c r="F544" s="169"/>
      <c r="G544" s="169"/>
      <c r="H544" s="169"/>
      <c r="I544" s="169"/>
      <c r="J544" s="169"/>
      <c r="K544" s="169"/>
      <c r="L544" s="169"/>
      <c r="M544" s="169"/>
      <c r="N544" s="169"/>
      <c r="O544" s="169"/>
      <c r="P544" s="169"/>
      <c r="Q544" s="169"/>
      <c r="R544" s="169"/>
      <c r="S544" s="169"/>
      <c r="T544" s="169"/>
      <c r="U544" s="169"/>
      <c r="V544" s="169"/>
      <c r="W544" s="169"/>
      <c r="X544" s="169"/>
      <c r="Y544" s="169"/>
      <c r="Z544" s="169"/>
      <c r="AA544" s="169"/>
      <c r="AB544" s="169"/>
      <c r="AC544" s="169"/>
      <c r="AD544" s="169"/>
      <c r="AE544" s="169"/>
    </row>
    <row r="545" spans="1:31" x14ac:dyDescent="0.25">
      <c r="A545" s="169"/>
      <c r="B545" s="169"/>
      <c r="C545" s="169"/>
      <c r="D545" s="169"/>
      <c r="E545" s="169"/>
      <c r="F545" s="169"/>
      <c r="G545" s="169"/>
      <c r="H545" s="169"/>
      <c r="I545" s="169"/>
      <c r="J545" s="169"/>
      <c r="K545" s="169"/>
      <c r="L545" s="169"/>
      <c r="M545" s="169"/>
      <c r="N545" s="169"/>
      <c r="O545" s="169"/>
      <c r="P545" s="169"/>
      <c r="Q545" s="169"/>
      <c r="R545" s="169"/>
      <c r="S545" s="169"/>
      <c r="T545" s="169"/>
      <c r="U545" s="169"/>
      <c r="V545" s="169"/>
      <c r="W545" s="169"/>
      <c r="X545" s="169"/>
      <c r="Y545" s="169"/>
      <c r="Z545" s="169"/>
      <c r="AA545" s="169"/>
      <c r="AB545" s="169"/>
      <c r="AC545" s="169"/>
      <c r="AD545" s="169"/>
      <c r="AE545" s="169"/>
    </row>
    <row r="546" spans="1:31" x14ac:dyDescent="0.25">
      <c r="A546" s="169"/>
      <c r="B546" s="169"/>
      <c r="C546" s="169"/>
      <c r="D546" s="169"/>
      <c r="E546" s="169"/>
      <c r="F546" s="169"/>
      <c r="G546" s="169"/>
      <c r="H546" s="169"/>
      <c r="I546" s="169"/>
      <c r="J546" s="169"/>
      <c r="K546" s="169"/>
      <c r="L546" s="169"/>
      <c r="M546" s="169"/>
      <c r="N546" s="169"/>
      <c r="O546" s="169"/>
      <c r="P546" s="169"/>
      <c r="Q546" s="169"/>
      <c r="R546" s="169"/>
      <c r="S546" s="169"/>
      <c r="T546" s="169"/>
      <c r="U546" s="169"/>
      <c r="V546" s="169"/>
      <c r="W546" s="169"/>
      <c r="X546" s="169"/>
      <c r="Y546" s="169"/>
      <c r="Z546" s="169"/>
      <c r="AA546" s="169"/>
      <c r="AB546" s="169"/>
      <c r="AC546" s="169"/>
      <c r="AD546" s="169"/>
      <c r="AE546" s="169"/>
    </row>
    <row r="547" spans="1:31" x14ac:dyDescent="0.25">
      <c r="A547" s="169"/>
      <c r="B547" s="169"/>
      <c r="C547" s="169"/>
      <c r="D547" s="169"/>
      <c r="E547" s="169"/>
      <c r="F547" s="169"/>
      <c r="G547" s="169"/>
      <c r="H547" s="169"/>
      <c r="I547" s="169"/>
      <c r="J547" s="169"/>
      <c r="K547" s="169"/>
      <c r="L547" s="169"/>
      <c r="M547" s="169"/>
      <c r="N547" s="169"/>
      <c r="O547" s="169"/>
      <c r="P547" s="169"/>
      <c r="Q547" s="169"/>
      <c r="R547" s="169"/>
      <c r="S547" s="169"/>
      <c r="T547" s="169"/>
      <c r="U547" s="169"/>
      <c r="V547" s="169"/>
      <c r="W547" s="169"/>
      <c r="X547" s="169"/>
      <c r="Y547" s="169"/>
      <c r="Z547" s="169"/>
      <c r="AA547" s="169"/>
      <c r="AB547" s="169"/>
      <c r="AC547" s="169"/>
      <c r="AD547" s="169"/>
      <c r="AE547" s="169"/>
    </row>
    <row r="548" spans="1:31" x14ac:dyDescent="0.25">
      <c r="A548" s="169"/>
      <c r="B548" s="169"/>
      <c r="C548" s="169"/>
      <c r="D548" s="169"/>
      <c r="E548" s="169"/>
      <c r="F548" s="169"/>
      <c r="G548" s="169"/>
      <c r="H548" s="169"/>
      <c r="I548" s="169"/>
      <c r="J548" s="169"/>
      <c r="K548" s="169"/>
      <c r="L548" s="169"/>
      <c r="M548" s="169"/>
      <c r="N548" s="169"/>
      <c r="O548" s="169"/>
      <c r="P548" s="169"/>
      <c r="Q548" s="169"/>
      <c r="R548" s="169"/>
      <c r="S548" s="169"/>
      <c r="T548" s="169"/>
      <c r="U548" s="169"/>
      <c r="V548" s="169"/>
      <c r="W548" s="169"/>
      <c r="X548" s="169"/>
      <c r="Y548" s="169"/>
      <c r="Z548" s="169"/>
      <c r="AA548" s="169"/>
      <c r="AB548" s="169"/>
      <c r="AC548" s="169"/>
      <c r="AD548" s="169"/>
      <c r="AE548" s="169"/>
    </row>
    <row r="549" spans="1:31" x14ac:dyDescent="0.25">
      <c r="A549" s="169"/>
      <c r="B549" s="169"/>
      <c r="C549" s="169"/>
      <c r="D549" s="169"/>
      <c r="E549" s="169"/>
      <c r="F549" s="169"/>
      <c r="G549" s="169"/>
      <c r="H549" s="169"/>
      <c r="I549" s="169"/>
      <c r="J549" s="169"/>
      <c r="K549" s="169"/>
      <c r="L549" s="169"/>
      <c r="M549" s="169"/>
      <c r="N549" s="169"/>
      <c r="O549" s="169"/>
      <c r="P549" s="169"/>
      <c r="Q549" s="169"/>
      <c r="R549" s="169"/>
      <c r="S549" s="169"/>
      <c r="T549" s="169"/>
      <c r="U549" s="169"/>
      <c r="V549" s="169"/>
      <c r="W549" s="169"/>
      <c r="X549" s="169"/>
      <c r="Y549" s="169"/>
      <c r="Z549" s="169"/>
      <c r="AA549" s="169"/>
      <c r="AB549" s="169"/>
      <c r="AC549" s="169"/>
      <c r="AD549" s="169"/>
      <c r="AE549" s="169"/>
    </row>
    <row r="550" spans="1:31" x14ac:dyDescent="0.25">
      <c r="A550" s="169"/>
      <c r="B550" s="169"/>
      <c r="C550" s="169"/>
      <c r="D550" s="169"/>
      <c r="E550" s="169"/>
      <c r="F550" s="169"/>
      <c r="G550" s="169"/>
      <c r="H550" s="169"/>
      <c r="I550" s="169"/>
      <c r="J550" s="169"/>
      <c r="K550" s="169"/>
      <c r="L550" s="169"/>
      <c r="M550" s="169"/>
      <c r="N550" s="169"/>
      <c r="O550" s="169"/>
      <c r="P550" s="169"/>
      <c r="Q550" s="169"/>
      <c r="R550" s="169"/>
      <c r="S550" s="169"/>
      <c r="T550" s="169"/>
      <c r="U550" s="169"/>
      <c r="V550" s="169"/>
      <c r="W550" s="169"/>
      <c r="X550" s="169"/>
      <c r="Y550" s="169"/>
      <c r="Z550" s="169"/>
      <c r="AA550" s="169"/>
      <c r="AB550" s="169"/>
      <c r="AC550" s="169"/>
      <c r="AD550" s="169"/>
      <c r="AE550" s="169"/>
    </row>
    <row r="551" spans="1:31" x14ac:dyDescent="0.25">
      <c r="A551" s="169"/>
      <c r="B551" s="169"/>
      <c r="C551" s="169"/>
      <c r="D551" s="169"/>
      <c r="E551" s="169"/>
      <c r="F551" s="169"/>
      <c r="G551" s="169"/>
      <c r="H551" s="169"/>
      <c r="I551" s="169"/>
      <c r="J551" s="169"/>
      <c r="K551" s="169"/>
      <c r="L551" s="169"/>
      <c r="M551" s="169"/>
      <c r="N551" s="169"/>
      <c r="O551" s="169"/>
      <c r="P551" s="169"/>
      <c r="Q551" s="169"/>
      <c r="R551" s="169"/>
      <c r="S551" s="169"/>
      <c r="T551" s="169"/>
      <c r="U551" s="169"/>
      <c r="V551" s="169"/>
      <c r="W551" s="169"/>
      <c r="X551" s="169"/>
      <c r="Y551" s="169"/>
      <c r="Z551" s="169"/>
      <c r="AA551" s="169"/>
      <c r="AB551" s="169"/>
      <c r="AC551" s="169"/>
      <c r="AD551" s="169"/>
      <c r="AE551" s="169"/>
    </row>
    <row r="552" spans="1:31" x14ac:dyDescent="0.25">
      <c r="A552" s="169"/>
      <c r="B552" s="169"/>
      <c r="C552" s="169"/>
      <c r="D552" s="169"/>
      <c r="E552" s="169"/>
      <c r="F552" s="169"/>
      <c r="G552" s="169"/>
      <c r="H552" s="169"/>
      <c r="I552" s="169"/>
      <c r="J552" s="169"/>
      <c r="K552" s="169"/>
      <c r="L552" s="169"/>
      <c r="M552" s="169"/>
      <c r="N552" s="169"/>
      <c r="O552" s="169"/>
      <c r="P552" s="169"/>
      <c r="Q552" s="169"/>
      <c r="R552" s="169"/>
      <c r="S552" s="169"/>
      <c r="T552" s="169"/>
      <c r="U552" s="169"/>
      <c r="V552" s="169"/>
      <c r="W552" s="169"/>
      <c r="X552" s="169"/>
      <c r="Y552" s="169"/>
      <c r="Z552" s="169"/>
      <c r="AA552" s="169"/>
      <c r="AB552" s="169"/>
      <c r="AC552" s="169"/>
      <c r="AD552" s="169"/>
      <c r="AE552" s="169"/>
    </row>
    <row r="553" spans="1:31" x14ac:dyDescent="0.25">
      <c r="A553" s="169"/>
      <c r="B553" s="169"/>
      <c r="C553" s="169"/>
      <c r="D553" s="169"/>
      <c r="E553" s="169"/>
      <c r="F553" s="169"/>
      <c r="G553" s="169"/>
      <c r="H553" s="169"/>
      <c r="I553" s="169"/>
      <c r="J553" s="169"/>
      <c r="K553" s="169"/>
      <c r="L553" s="169"/>
      <c r="M553" s="169"/>
      <c r="N553" s="169"/>
      <c r="O553" s="169"/>
      <c r="P553" s="169"/>
      <c r="Q553" s="169"/>
      <c r="R553" s="169"/>
      <c r="S553" s="169"/>
      <c r="T553" s="169"/>
      <c r="U553" s="169"/>
      <c r="V553" s="169"/>
      <c r="W553" s="169"/>
      <c r="X553" s="169"/>
      <c r="Y553" s="169"/>
      <c r="Z553" s="169"/>
      <c r="AA553" s="169"/>
      <c r="AB553" s="169"/>
      <c r="AC553" s="169"/>
      <c r="AD553" s="169"/>
      <c r="AE553" s="169"/>
    </row>
    <row r="554" spans="1:31" x14ac:dyDescent="0.25">
      <c r="A554" s="169"/>
      <c r="B554" s="169"/>
      <c r="C554" s="169"/>
      <c r="D554" s="169"/>
      <c r="E554" s="169"/>
      <c r="F554" s="169"/>
      <c r="G554" s="169"/>
      <c r="H554" s="169"/>
      <c r="I554" s="169"/>
      <c r="J554" s="169"/>
      <c r="K554" s="169"/>
      <c r="L554" s="169"/>
      <c r="M554" s="169"/>
      <c r="N554" s="169"/>
      <c r="O554" s="169"/>
      <c r="P554" s="169"/>
      <c r="Q554" s="169"/>
      <c r="R554" s="169"/>
      <c r="S554" s="169"/>
      <c r="T554" s="169"/>
      <c r="U554" s="169"/>
      <c r="V554" s="169"/>
      <c r="W554" s="169"/>
      <c r="X554" s="169"/>
      <c r="Y554" s="169"/>
      <c r="Z554" s="169"/>
      <c r="AA554" s="169"/>
      <c r="AB554" s="169"/>
      <c r="AC554" s="169"/>
      <c r="AD554" s="169"/>
      <c r="AE554" s="169"/>
    </row>
    <row r="555" spans="1:31" x14ac:dyDescent="0.25">
      <c r="A555" s="169"/>
      <c r="B555" s="169"/>
      <c r="C555" s="169"/>
      <c r="D555" s="169"/>
      <c r="E555" s="169"/>
      <c r="F555" s="169"/>
      <c r="G555" s="169"/>
      <c r="H555" s="169"/>
      <c r="I555" s="169"/>
      <c r="J555" s="169"/>
      <c r="K555" s="169"/>
      <c r="L555" s="169"/>
      <c r="M555" s="169"/>
      <c r="N555" s="169"/>
      <c r="O555" s="169"/>
      <c r="P555" s="169"/>
      <c r="Q555" s="169"/>
      <c r="R555" s="169"/>
      <c r="S555" s="169"/>
      <c r="T555" s="169"/>
      <c r="U555" s="169"/>
      <c r="V555" s="169"/>
      <c r="W555" s="169"/>
      <c r="X555" s="169"/>
      <c r="Y555" s="169"/>
      <c r="Z555" s="169"/>
      <c r="AA555" s="169"/>
      <c r="AB555" s="169"/>
      <c r="AC555" s="169"/>
      <c r="AD555" s="169"/>
      <c r="AE555" s="169"/>
    </row>
    <row r="556" spans="1:31" x14ac:dyDescent="0.25">
      <c r="A556" s="169"/>
      <c r="B556" s="169"/>
      <c r="C556" s="169"/>
      <c r="D556" s="169"/>
      <c r="E556" s="169"/>
      <c r="F556" s="169"/>
      <c r="G556" s="169"/>
      <c r="H556" s="169"/>
      <c r="I556" s="169"/>
      <c r="J556" s="169"/>
      <c r="K556" s="169"/>
      <c r="L556" s="169"/>
      <c r="M556" s="169"/>
      <c r="N556" s="169"/>
      <c r="O556" s="169"/>
      <c r="P556" s="169"/>
      <c r="Q556" s="169"/>
      <c r="R556" s="169"/>
      <c r="S556" s="169"/>
      <c r="T556" s="169"/>
      <c r="U556" s="169"/>
      <c r="V556" s="169"/>
      <c r="W556" s="169"/>
      <c r="X556" s="169"/>
      <c r="Y556" s="169"/>
      <c r="Z556" s="169"/>
      <c r="AA556" s="169"/>
      <c r="AB556" s="169"/>
      <c r="AC556" s="169"/>
      <c r="AD556" s="169"/>
      <c r="AE556" s="169"/>
    </row>
    <row r="557" spans="1:31" x14ac:dyDescent="0.25">
      <c r="A557" s="169"/>
      <c r="B557" s="169"/>
      <c r="C557" s="169"/>
      <c r="D557" s="169"/>
      <c r="E557" s="169"/>
      <c r="F557" s="169"/>
      <c r="G557" s="169"/>
      <c r="H557" s="169"/>
      <c r="I557" s="169"/>
      <c r="J557" s="169"/>
      <c r="K557" s="169"/>
      <c r="L557" s="169"/>
      <c r="M557" s="169"/>
      <c r="N557" s="169"/>
      <c r="O557" s="169"/>
      <c r="P557" s="169"/>
      <c r="Q557" s="169"/>
      <c r="R557" s="169"/>
      <c r="S557" s="169"/>
      <c r="T557" s="169"/>
      <c r="U557" s="169"/>
      <c r="V557" s="169"/>
      <c r="W557" s="169"/>
      <c r="X557" s="169"/>
      <c r="Y557" s="169"/>
      <c r="Z557" s="169"/>
      <c r="AA557" s="169"/>
      <c r="AB557" s="169"/>
      <c r="AC557" s="169"/>
      <c r="AD557" s="169"/>
      <c r="AE557" s="169"/>
    </row>
    <row r="558" spans="1:31" x14ac:dyDescent="0.25">
      <c r="A558" s="169"/>
      <c r="B558" s="169"/>
      <c r="C558" s="169"/>
      <c r="D558" s="169"/>
      <c r="E558" s="169"/>
      <c r="F558" s="169"/>
      <c r="G558" s="169"/>
      <c r="H558" s="169"/>
      <c r="I558" s="169"/>
      <c r="J558" s="169"/>
      <c r="K558" s="169"/>
      <c r="L558" s="169"/>
      <c r="M558" s="169"/>
      <c r="N558" s="169"/>
      <c r="O558" s="169"/>
      <c r="P558" s="169"/>
      <c r="Q558" s="169"/>
      <c r="R558" s="169"/>
      <c r="S558" s="169"/>
      <c r="T558" s="169"/>
      <c r="U558" s="169"/>
      <c r="V558" s="169"/>
      <c r="W558" s="169"/>
      <c r="X558" s="169"/>
      <c r="Y558" s="169"/>
      <c r="Z558" s="169"/>
      <c r="AA558" s="169"/>
      <c r="AB558" s="169"/>
      <c r="AC558" s="169"/>
      <c r="AD558" s="169"/>
      <c r="AE558" s="169"/>
    </row>
    <row r="559" spans="1:31" x14ac:dyDescent="0.25">
      <c r="A559" s="169"/>
      <c r="B559" s="169"/>
      <c r="C559" s="169"/>
      <c r="D559" s="169"/>
      <c r="E559" s="169"/>
      <c r="F559" s="169"/>
      <c r="G559" s="169"/>
      <c r="H559" s="169"/>
      <c r="I559" s="169"/>
      <c r="J559" s="169"/>
      <c r="K559" s="169"/>
      <c r="L559" s="169"/>
      <c r="M559" s="169"/>
      <c r="N559" s="169"/>
      <c r="O559" s="169"/>
      <c r="P559" s="169"/>
      <c r="Q559" s="169"/>
      <c r="R559" s="169"/>
      <c r="S559" s="169"/>
      <c r="T559" s="169"/>
      <c r="U559" s="169"/>
      <c r="V559" s="169"/>
      <c r="W559" s="169"/>
      <c r="X559" s="169"/>
      <c r="Y559" s="169"/>
      <c r="Z559" s="169"/>
      <c r="AA559" s="169"/>
      <c r="AB559" s="169"/>
      <c r="AC559" s="169"/>
      <c r="AD559" s="169"/>
      <c r="AE559" s="169"/>
    </row>
  </sheetData>
  <sheetProtection algorithmName="SHA-512" hashValue="OQY4JEnH+X1f9JarK4h3jLNbsRuJlePnadc27kNrZ/XVSpk8U3arTu5CZxILm9ESJ8EVPUTwBfw3FCYX2i46YQ==" saltValue="uDYHNE7jiNtpWgnS0jSa4A==" spinCount="100000" sheet="1" selectLockedCells="1"/>
  <mergeCells count="214">
    <mergeCell ref="A41:D41"/>
    <mergeCell ref="D32:H32"/>
    <mergeCell ref="D33:H33"/>
    <mergeCell ref="D34:H34"/>
    <mergeCell ref="D35:H35"/>
    <mergeCell ref="A46:M46"/>
    <mergeCell ref="A47:M47"/>
    <mergeCell ref="K27:M27"/>
    <mergeCell ref="K28:M28"/>
    <mergeCell ref="K29:M29"/>
    <mergeCell ref="K30:M30"/>
    <mergeCell ref="K31:M31"/>
    <mergeCell ref="K32:M32"/>
    <mergeCell ref="K33:M33"/>
    <mergeCell ref="K34:M34"/>
    <mergeCell ref="K35:M35"/>
    <mergeCell ref="E22:F22"/>
    <mergeCell ref="E23:F23"/>
    <mergeCell ref="A22:D22"/>
    <mergeCell ref="A23:D23"/>
    <mergeCell ref="D27:H27"/>
    <mergeCell ref="D28:H28"/>
    <mergeCell ref="D29:H29"/>
    <mergeCell ref="D30:H30"/>
    <mergeCell ref="D31:H31"/>
    <mergeCell ref="H23:I23"/>
    <mergeCell ref="I27:J27"/>
    <mergeCell ref="I28:J28"/>
    <mergeCell ref="I29:J29"/>
    <mergeCell ref="I30:J30"/>
    <mergeCell ref="I31:J31"/>
    <mergeCell ref="N28:O28"/>
    <mergeCell ref="N29:O29"/>
    <mergeCell ref="N30:O30"/>
    <mergeCell ref="N31:O31"/>
    <mergeCell ref="N32:O32"/>
    <mergeCell ref="N27:O27"/>
    <mergeCell ref="N33:O33"/>
    <mergeCell ref="N34:O34"/>
    <mergeCell ref="N35:O35"/>
    <mergeCell ref="N23:O23"/>
    <mergeCell ref="N14:O14"/>
    <mergeCell ref="N15:O15"/>
    <mergeCell ref="N16:O16"/>
    <mergeCell ref="N17:O17"/>
    <mergeCell ref="N18:O18"/>
    <mergeCell ref="N19:O19"/>
    <mergeCell ref="N20:O20"/>
    <mergeCell ref="H22:I22"/>
    <mergeCell ref="J22:K22"/>
    <mergeCell ref="J21:K21"/>
    <mergeCell ref="L17:M17"/>
    <mergeCell ref="H16:I16"/>
    <mergeCell ref="J16:K16"/>
    <mergeCell ref="L16:M16"/>
    <mergeCell ref="N22:O22"/>
    <mergeCell ref="J23:K23"/>
    <mergeCell ref="L23:M23"/>
    <mergeCell ref="H21:I21"/>
    <mergeCell ref="H18:I18"/>
    <mergeCell ref="J18:K18"/>
    <mergeCell ref="H17:I17"/>
    <mergeCell ref="J17:K17"/>
    <mergeCell ref="L22:M22"/>
    <mergeCell ref="C2:M2"/>
    <mergeCell ref="L21:M21"/>
    <mergeCell ref="N21:O21"/>
    <mergeCell ref="E17:F17"/>
    <mergeCell ref="E18:F18"/>
    <mergeCell ref="E19:F19"/>
    <mergeCell ref="E20:F20"/>
    <mergeCell ref="E21:F21"/>
    <mergeCell ref="H20:I20"/>
    <mergeCell ref="J20:K20"/>
    <mergeCell ref="L20:M20"/>
    <mergeCell ref="G5:H5"/>
    <mergeCell ref="A14:D14"/>
    <mergeCell ref="A15:D15"/>
    <mergeCell ref="A16:D16"/>
    <mergeCell ref="A17:D17"/>
    <mergeCell ref="A18:D18"/>
    <mergeCell ref="A19:D19"/>
    <mergeCell ref="A20:D20"/>
    <mergeCell ref="A21:D21"/>
    <mergeCell ref="E14:F14"/>
    <mergeCell ref="E15:F15"/>
    <mergeCell ref="H19:I19"/>
    <mergeCell ref="F3:J3"/>
    <mergeCell ref="A48:M48"/>
    <mergeCell ref="A49:M49"/>
    <mergeCell ref="C1:M1"/>
    <mergeCell ref="E16:F16"/>
    <mergeCell ref="E6:H6"/>
    <mergeCell ref="E8:F8"/>
    <mergeCell ref="H8:J8"/>
    <mergeCell ref="E7:H7"/>
    <mergeCell ref="H13:I13"/>
    <mergeCell ref="J13:K13"/>
    <mergeCell ref="J19:K19"/>
    <mergeCell ref="L13:M13"/>
    <mergeCell ref="H14:I14"/>
    <mergeCell ref="J14:K14"/>
    <mergeCell ref="L14:M14"/>
    <mergeCell ref="L19:M19"/>
    <mergeCell ref="L18:M18"/>
    <mergeCell ref="L8:O9"/>
    <mergeCell ref="N13:O13"/>
    <mergeCell ref="H15:I15"/>
    <mergeCell ref="J15:K15"/>
    <mergeCell ref="L15:M15"/>
    <mergeCell ref="N44:O44"/>
    <mergeCell ref="N45:O45"/>
    <mergeCell ref="N48:O48"/>
    <mergeCell ref="N49:O49"/>
    <mergeCell ref="N46:O46"/>
    <mergeCell ref="N47:O47"/>
    <mergeCell ref="N41:O41"/>
    <mergeCell ref="N42:O42"/>
    <mergeCell ref="N53:O53"/>
    <mergeCell ref="N43:O43"/>
    <mergeCell ref="N72:O72"/>
    <mergeCell ref="N73:O73"/>
    <mergeCell ref="N75:O75"/>
    <mergeCell ref="N54:O54"/>
    <mergeCell ref="N55:O55"/>
    <mergeCell ref="N69:O69"/>
    <mergeCell ref="N70:O70"/>
    <mergeCell ref="N71:O71"/>
    <mergeCell ref="N58:O58"/>
    <mergeCell ref="N59:O59"/>
    <mergeCell ref="N61:O61"/>
    <mergeCell ref="N56:O56"/>
    <mergeCell ref="N57:O57"/>
    <mergeCell ref="N60:O60"/>
    <mergeCell ref="N74:O74"/>
    <mergeCell ref="K87:L87"/>
    <mergeCell ref="K88:L88"/>
    <mergeCell ref="A55:M55"/>
    <mergeCell ref="A56:M56"/>
    <mergeCell ref="A57:M57"/>
    <mergeCell ref="A58:M58"/>
    <mergeCell ref="A59:M59"/>
    <mergeCell ref="A60:M60"/>
    <mergeCell ref="A61:M61"/>
    <mergeCell ref="D70:M70"/>
    <mergeCell ref="D71:M71"/>
    <mergeCell ref="D72:M72"/>
    <mergeCell ref="D73:M73"/>
    <mergeCell ref="D74:M74"/>
    <mergeCell ref="D75:M75"/>
    <mergeCell ref="D76:M76"/>
    <mergeCell ref="D77:M77"/>
    <mergeCell ref="D78:M78"/>
    <mergeCell ref="N76:O76"/>
    <mergeCell ref="N77:O77"/>
    <mergeCell ref="N78:O78"/>
    <mergeCell ref="N79:O79"/>
    <mergeCell ref="A83:D83"/>
    <mergeCell ref="A84:J84"/>
    <mergeCell ref="A85:J85"/>
    <mergeCell ref="A86:J86"/>
    <mergeCell ref="K83:L83"/>
    <mergeCell ref="K84:L84"/>
    <mergeCell ref="K85:L85"/>
    <mergeCell ref="K86:L86"/>
    <mergeCell ref="D79:M79"/>
    <mergeCell ref="A124:O133"/>
    <mergeCell ref="H148:J148"/>
    <mergeCell ref="A118:F118"/>
    <mergeCell ref="N97:O97"/>
    <mergeCell ref="A98:M98"/>
    <mergeCell ref="N98:O98"/>
    <mergeCell ref="A99:M99"/>
    <mergeCell ref="N99:O99"/>
    <mergeCell ref="A100:M100"/>
    <mergeCell ref="N100:O100"/>
    <mergeCell ref="A101:M101"/>
    <mergeCell ref="N101:O101"/>
    <mergeCell ref="A114:F114"/>
    <mergeCell ref="H118:O118"/>
    <mergeCell ref="H117:O117"/>
    <mergeCell ref="H116:O116"/>
    <mergeCell ref="H115:O115"/>
    <mergeCell ref="H114:O114"/>
    <mergeCell ref="F106:G106"/>
    <mergeCell ref="F107:G107"/>
    <mergeCell ref="F108:G108"/>
    <mergeCell ref="F109:G109"/>
    <mergeCell ref="A97:D97"/>
    <mergeCell ref="H121:J121"/>
    <mergeCell ref="A117:F117"/>
    <mergeCell ref="A116:F116"/>
    <mergeCell ref="A115:F115"/>
    <mergeCell ref="I32:J32"/>
    <mergeCell ref="I33:J33"/>
    <mergeCell ref="I34:J34"/>
    <mergeCell ref="I35:J35"/>
    <mergeCell ref="H93:J93"/>
    <mergeCell ref="H65:J65"/>
    <mergeCell ref="H37:J37"/>
    <mergeCell ref="A53:D53"/>
    <mergeCell ref="A42:M42"/>
    <mergeCell ref="A43:M43"/>
    <mergeCell ref="A44:M44"/>
    <mergeCell ref="A45:M45"/>
    <mergeCell ref="A54:M54"/>
    <mergeCell ref="A89:J89"/>
    <mergeCell ref="A90:J90"/>
    <mergeCell ref="A91:J91"/>
    <mergeCell ref="K89:L89"/>
    <mergeCell ref="K90:L90"/>
    <mergeCell ref="K91:L91"/>
    <mergeCell ref="A87:J87"/>
    <mergeCell ref="A88:J88"/>
  </mergeCells>
  <pageMargins left="0.39370078740157483" right="0.39370078740157483" top="0.39370078740157483" bottom="0.31496062992125984" header="0.31496062992125984" footer="0.31496062992125984"/>
  <pageSetup paperSize="9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91FB7A3E-8D90-4C5E-B7F7-B370018659D0}">
            <xm:f>'Informações e Resumo'!H9&lt;VLOOKUP($E$8,Auxiliar!$E$35:$F$37,2,0)</xm:f>
            <x14:dxf>
              <font>
                <color theme="1"/>
              </font>
              <fill>
                <patternFill>
                  <bgColor rgb="FFFEEEB2"/>
                </patternFill>
              </fill>
            </x14:dxf>
          </x14:cfRule>
          <x14:cfRule type="expression" priority="2" id="{1C5020CD-8D21-4828-9A1F-92B5DCE3D383}">
            <xm:f>'Informações e Resumo'!H9&gt;VLOOKUP($E$8,Auxiliar!$E$35:$F$37,2,0)</xm:f>
            <x14:dxf>
              <font>
                <b val="0"/>
                <i val="0"/>
                <color rgb="FF860000"/>
              </font>
              <fill>
                <patternFill>
                  <bgColor theme="5" tint="0.59996337778862885"/>
                </patternFill>
              </fill>
            </x14:dxf>
          </x14:cfRule>
          <xm:sqref>L8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13</vt:i4>
      </vt:variant>
      <vt:variant>
        <vt:lpstr>Intervalos Nomeados</vt:lpstr>
      </vt:variant>
      <vt:variant>
        <vt:i4>12</vt:i4>
      </vt:variant>
    </vt:vector>
  </HeadingPairs>
  <TitlesOfParts>
    <vt:vector size="25" baseType="lpstr">
      <vt:lpstr>Informações e Resumo</vt:lpstr>
      <vt:lpstr>Aulas</vt:lpstr>
      <vt:lpstr>Projetos de Ensino</vt:lpstr>
      <vt:lpstr>Orientações</vt:lpstr>
      <vt:lpstr>Pesquisa</vt:lpstr>
      <vt:lpstr>Extensão</vt:lpstr>
      <vt:lpstr>Gestão</vt:lpstr>
      <vt:lpstr>Outras</vt:lpstr>
      <vt:lpstr>Afastamentos</vt:lpstr>
      <vt:lpstr>Auxiliar</vt:lpstr>
      <vt:lpstr>Remuneradas</vt:lpstr>
      <vt:lpstr>Observações</vt:lpstr>
      <vt:lpstr>Compilado</vt:lpstr>
      <vt:lpstr>Afastamentos</vt:lpstr>
      <vt:lpstr>Compilado!Area_de_impressao</vt:lpstr>
      <vt:lpstr>'Informações e Resumo'!Area_de_impressao</vt:lpstr>
      <vt:lpstr>Cargo</vt:lpstr>
      <vt:lpstr>Cargos</vt:lpstr>
      <vt:lpstr>Disciplinas</vt:lpstr>
      <vt:lpstr>Gestão</vt:lpstr>
      <vt:lpstr>Gestão_cargos</vt:lpstr>
      <vt:lpstr>Orientação_Tipo</vt:lpstr>
      <vt:lpstr>Orientações</vt:lpstr>
      <vt:lpstr>Regimes</vt:lpstr>
      <vt:lpstr>Compilado!Titulos_de_impressao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PT_2017-2 Igor Santos Peretta.xlsm</dc:title>
  <dc:creator>Sérgio Ferreira</dc:creator>
  <cp:lastModifiedBy>Wilhiam Anselmo da Silva</cp:lastModifiedBy>
  <cp:lastPrinted>2024-08-01T20:01:26Z</cp:lastPrinted>
  <dcterms:created xsi:type="dcterms:W3CDTF">2017-05-05T17:23:05Z</dcterms:created>
  <dcterms:modified xsi:type="dcterms:W3CDTF">2025-05-23T17:25:16Z</dcterms:modified>
</cp:coreProperties>
</file>